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worksheets/sheet8.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7.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0.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1.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7.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38.xml" ContentType="application/vnd.openxmlformats-officedocument.spreadsheetml.externalLink+xml"/>
  <Override PartName="/xl/externalLinks/externalLink37.xml" ContentType="application/vnd.openxmlformats-officedocument.spreadsheetml.externalLink+xml"/>
  <Override PartName="/xl/externalLinks/externalLink36.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35.xml" ContentType="application/vnd.openxmlformats-officedocument.spreadsheetml.externalLink+xml"/>
  <Override PartName="/xl/externalLinks/externalLink34.xml" ContentType="application/vnd.openxmlformats-officedocument.spreadsheetml.externalLink+xml"/>
  <Override PartName="/xl/externalLinks/externalLink33.xml" ContentType="application/vnd.openxmlformats-officedocument.spreadsheetml.externalLink+xml"/>
  <Override PartName="/xl/externalLinks/externalLink23.xml" ContentType="application/vnd.openxmlformats-officedocument.spreadsheetml.externalLink+xml"/>
  <Override PartName="/xl/externalLinks/externalLink22.xml" ContentType="application/vnd.openxmlformats-officedocument.spreadsheetml.externalLink+xml"/>
  <Override PartName="/xl/externalLinks/externalLink21.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32.xml" ContentType="application/vnd.openxmlformats-officedocument.spreadsheetml.externalLink+xml"/>
  <Override PartName="/xl/externalLinks/externalLink31.xml" ContentType="application/vnd.openxmlformats-officedocument.spreadsheetml.externalLink+xml"/>
  <Override PartName="/xl/externalLinks/externalLink30.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calcChain.xml" ContentType="application/vnd.openxmlformats-officedocument.spreadsheetml.calcChain+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externalLinks/externalLink16.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O:\OTO\Шаблоны для  ФСТ_РЭКов\Раскрытие информации\На сайт Фортум\Тарифы на ЭЭ и ЭМ\2018\РД\"/>
    </mc:Choice>
  </mc:AlternateContent>
  <bookViews>
    <workbookView xWindow="0" yWindow="-15" windowWidth="11700" windowHeight="12090" tabRatio="942" firstSheet="22" activeTab="34"/>
  </bookViews>
  <sheets>
    <sheet name="Титульный" sheetId="58" r:id="rId1"/>
    <sheet name="Свод" sheetId="4" r:id="rId2"/>
    <sheet name="Информация об организации" sheetId="3" r:id="rId3"/>
    <sheet name="АТЭЦ ДМ_П4" sheetId="75" r:id="rId4"/>
    <sheet name="АТЭЦ ДМ_П5" sheetId="76" r:id="rId5"/>
    <sheet name="АТЭЦ НМ_П4" sheetId="83" r:id="rId6"/>
    <sheet name="АТЭЦ НМ_П5" sheetId="84" r:id="rId7"/>
    <sheet name="ЧТЭЦ-1 ДМ_П4" sheetId="71" r:id="rId8"/>
    <sheet name="ЧТЭЦ-1 ДМ_П5" sheetId="72" r:id="rId9"/>
    <sheet name="ЧТЭЦ-1 НМ_П4" sheetId="79" r:id="rId10"/>
    <sheet name="ЧТЭЦ-1 НМ_П5" sheetId="80" r:id="rId11"/>
    <sheet name="ЧТЭЦ-2_П4" sheetId="73" r:id="rId12"/>
    <sheet name="ЧТЭЦ-2_П5" sheetId="74" r:id="rId13"/>
    <sheet name="ЧТЭЦ-3 ДМ_П4" sheetId="77" r:id="rId14"/>
    <sheet name="ЧТЭЦ-3 ДМ_П5" sheetId="78" r:id="rId15"/>
    <sheet name="ЧТЭЦ-3 НМ_П4" sheetId="81" r:id="rId16"/>
    <sheet name="ЧТЭЦ-3 НМ_П5" sheetId="82" r:id="rId17"/>
    <sheet name="ЧГРЭС Б1_П4" sheetId="87" r:id="rId18"/>
    <sheet name="ЧГРЭС Б1_П5" sheetId="88" r:id="rId19"/>
    <sheet name="ЧГРЭС Б2_П4" sheetId="89" r:id="rId20"/>
    <sheet name="ЧГРЭС Б2_П5" sheetId="90" r:id="rId21"/>
    <sheet name="ЧГРЭС Б3_П4" sheetId="91" r:id="rId22"/>
    <sheet name="ЧГРЭС Б3_П5" sheetId="92" r:id="rId23"/>
    <sheet name="ТТЭЦ-1 ДМ_П4" sheetId="61" r:id="rId24"/>
    <sheet name="ТТЭЦ-1 ДМ_П5" sheetId="62" r:id="rId25"/>
    <sheet name="ТТЭЦ-1 НМ_П4" sheetId="63" r:id="rId26"/>
    <sheet name="ТТЭЦ-1 НМ_П5" sheetId="64" r:id="rId27"/>
    <sheet name="ТТЭЦ-2_П4" sheetId="59" r:id="rId28"/>
    <sheet name="ТТЭЦ-2_П5" sheetId="60" r:id="rId29"/>
    <sheet name="НГРЭС Б1_П4" sheetId="65" r:id="rId30"/>
    <sheet name="НГРЭС Б1_П5" sheetId="66" r:id="rId31"/>
    <sheet name="НГРЭС Б2_П4" sheetId="67" r:id="rId32"/>
    <sheet name="НГРЭС Б2_П5" sheetId="68" r:id="rId33"/>
    <sheet name="НГРЭС Б3_П4" sheetId="69" r:id="rId34"/>
    <sheet name="НГРЭС Б3_П5" sheetId="70" r:id="rId35"/>
  </sheets>
  <externalReferences>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s>
  <definedNames>
    <definedName name="anscount" hidden="1">1</definedName>
    <definedName name="CheckRange_2">#REF!</definedName>
    <definedName name="CheckRange_3">#REF!</definedName>
    <definedName name="CheckRange_4">#REF!</definedName>
    <definedName name="clear_range">#REF!</definedName>
    <definedName name="data_org">#REF!</definedName>
    <definedName name="data_reg">#REF!</definedName>
    <definedName name="ee_aes">#REF!</definedName>
    <definedName name="ee_gaes">#REF!</definedName>
    <definedName name="ee_ges">#REF!</definedName>
    <definedName name="ee_gp">#REF!</definedName>
    <definedName name="ee_gres">#REF!</definedName>
    <definedName name="ee_tec">#REF!</definedName>
    <definedName name="ee_tes">#REF!</definedName>
    <definedName name="ee_unreg_sbit">#REF!</definedName>
    <definedName name="email">#REF!</definedName>
    <definedName name="fax">#REF!</definedName>
    <definedName name="form">#REF!</definedName>
    <definedName name="inn_range">#REF!</definedName>
    <definedName name="kpp_range">#REF!</definedName>
    <definedName name="LastUpdateDate_MO">#REF!</definedName>
    <definedName name="list_ed">[1]TEHSHEET!$AA$2:$AA$3</definedName>
    <definedName name="list_email">[1]TEHSHEET!$X$2:$X$3</definedName>
    <definedName name="List_open">[1]TEHSHEET!$V$2:$V$4</definedName>
    <definedName name="LIST_ORG_EE">[1]REESTR_ORG_EE!#REF!</definedName>
    <definedName name="LIST_ORG_GAS">[1]REESTR_ORG_GAS!#REF!</definedName>
    <definedName name="LIST_ORG_GVS">[1]REESTR_ORG_GVS!#REF!</definedName>
    <definedName name="LIST_ORG_OTHER">[1]REESTR_ORG_OTHER!#REF!</definedName>
    <definedName name="LIST_ORG_TRANSPORT">[1]REESTR_ORG_TRANSPORT!#REF!</definedName>
    <definedName name="LIST_ORG_VO">[1]REESTR_ORG_VO!#REF!</definedName>
    <definedName name="LIST_ORG_VS">[1]REESTR_ORG_VS!#REF!</definedName>
    <definedName name="LIST_ORG_WARM">[1]REESTR_ORG_WARM!#REF!</definedName>
    <definedName name="list_url">[1]TEHSHEET!$W$2:$W$3</definedName>
    <definedName name="mail_fact">#REF!</definedName>
    <definedName name="mail_post">#REF!</definedName>
    <definedName name="mail_ur">#REF!</definedName>
    <definedName name="mo">#REF!</definedName>
    <definedName name="MO_LIST_6">[1]REESTR_MO!$B$7</definedName>
    <definedName name="mr">#REF!</definedName>
    <definedName name="MR_LIST">[1]REESTR_MO!$D$2:$D$62</definedName>
    <definedName name="no_kpp">[1]TEHSHEET!$Y$2</definedName>
    <definedName name="ogrn">#REF!</definedName>
    <definedName name="okato">#REF!</definedName>
    <definedName name="okfs">#REF!</definedName>
    <definedName name="okgu">#REF!</definedName>
    <definedName name="okogu">#REF!</definedName>
    <definedName name="okopf">#REF!</definedName>
    <definedName name="okpo">#REF!</definedName>
    <definedName name="okved">#REF!</definedName>
    <definedName name="orem">#REF!</definedName>
    <definedName name="org">[1]Титульный!$F$12</definedName>
    <definedName name="org_dir">#REF!</definedName>
    <definedName name="org_dir_post">#REF!</definedName>
    <definedName name="org_fil">#REF!</definedName>
    <definedName name="org_full">#REF!</definedName>
    <definedName name="org_shot">#REF!</definedName>
    <definedName name="P19_T1_Protect" hidden="1">P5_T1_Protect,P6_T1_Protect,P7_T1_Protect,P8_T1_Protect,P9_T1_Protect,P10_T1_Protect,P11_T1_Protect,P12_T1_Protect,P13_T1_Protect,P14_T1_Protect</definedName>
    <definedName name="P19_T2_Protect" hidden="1">P5_T1_Protect,P6_T1_Protect,P7_T1_Protect,P8_T1_Protect,P9_T1_Protect,P10_T1_Protect,P11_T1_Protect,P12_T1_Protect,P13_T1_Protect,P14_T1_Protect</definedName>
    <definedName name="prim">#REF!</definedName>
    <definedName name="PROT_22">P3_PROT_22,P4_PROT_22,P5_PROT_22</definedName>
    <definedName name="range_EE_1">#REF!</definedName>
    <definedName name="range_ee_1_1">#REF!</definedName>
    <definedName name="range_ee_1_2">#REF!</definedName>
    <definedName name="range_Sphere_EE_2">#REF!</definedName>
    <definedName name="range_Sphere_EE_3">#REF!</definedName>
    <definedName name="range_Sphere_GVS">#REF!</definedName>
    <definedName name="range_Sphere_HVS">#REF!</definedName>
    <definedName name="range_Sphere_VO">#REF!</definedName>
    <definedName name="range_spr">#REF!</definedName>
    <definedName name="rangeTS">#REF!</definedName>
    <definedName name="REESTR_FILTERED">[1]REESTR_FILTERED!#REF!</definedName>
    <definedName name="reg_fst">#REF!</definedName>
    <definedName name="SAPBEXrevision" hidden="1">1</definedName>
    <definedName name="SAPBEXsysID" hidden="1">"BW2"</definedName>
    <definedName name="SAPBEXwbID" hidden="1">"479GSPMTNK9HM4ZSIVE5K2SH6"</definedName>
    <definedName name="SCOPE_16_PRT">P1_SCOPE_16_PRT,P2_SCOPE_16_PRT</definedName>
    <definedName name="Scope_17_PRT">P1_SCOPE_16_PRT,P2_SCOPE_16_PRT</definedName>
    <definedName name="SCOPE_PER_PRT">P5_SCOPE_PER_PRT,P6_SCOPE_PER_PRT,P7_SCOPE_PER_PRT,P8_SCOPE_PER_PRT</definedName>
    <definedName name="SCOPE_SV_PRT">P1_SCOPE_SV_PRT,P2_SCOPE_SV_PRT,P3_SCOPE_SV_PRT</definedName>
    <definedName name="Sphere_EE_1">#REF!</definedName>
    <definedName name="Sphere_EE_1_1">#REF!</definedName>
    <definedName name="Sphere_EE_2">#REF!</definedName>
    <definedName name="Sphere_EE_3">#REF!</definedName>
    <definedName name="Sphere_EE_4">#REF!</definedName>
    <definedName name="Sphere_EE_5">#REF!</definedName>
    <definedName name="Sphere_GVS">#REF!</definedName>
    <definedName name="Sphere_HVS">#REF!</definedName>
    <definedName name="Sphere_TS">#REF!</definedName>
    <definedName name="Sphere_VO">#REF!</definedName>
    <definedName name="T2.1_Protect">P4_T2.1_Protect,P5_T2.1_Protect,P6_T2.1_Protect,P7_T2.1_Protect</definedName>
    <definedName name="T2_1_Protect">P4_T2_1_Protect,P5_T2_1_Protect,P6_T2_1_Protect,P7_T2_1_Protect</definedName>
    <definedName name="T2_2_Protect">P4_T2_2_Protect,P5_T2_2_Protect,P6_T2_2_Protect,P7_T2_2_Protect</definedName>
    <definedName name="T2_DiapProt">P1_T2_DiapProt,P2_T2_DiapProt</definedName>
    <definedName name="T2_Protect">P4_T2_Protect,P5_T2_Protect,P6_T2_Protect</definedName>
    <definedName name="T6_Protect">P1_T6_Protect,P2_T6_Protect</definedName>
    <definedName name="tel">#REF!</definedName>
    <definedName name="ts_list">[1]TEHSHEET!$Q$2:$Q$6</definedName>
    <definedName name="type_sys_gvs">#REF!</definedName>
    <definedName name="type_sys_gvs_net">#REF!</definedName>
    <definedName name="url">#REF!</definedName>
    <definedName name="usn">#REF!</definedName>
    <definedName name="utbo">#REF!</definedName>
    <definedName name="vdet_gvs_list_with_no">[1]TEHSHEET!$J$2:$J$4</definedName>
    <definedName name="vdet_tbo_list_with_no">[1]TEHSHEET!$L$2:$L$6</definedName>
    <definedName name="vdet_vo_list_with_no">[1]TEHSHEET!$H$2:$H$6</definedName>
    <definedName name="vdet_vs_list_with_no">[1]TEHSHEET!$M$2:$M$5</definedName>
    <definedName name="version">[1]Инструкция!$B$3</definedName>
    <definedName name="yes_no">[1]TEHSHEET!$F$2:$F$3</definedName>
    <definedName name="й">P1_SCOPE_16_PRT,P2_SCOPE_16_PRT</definedName>
    <definedName name="мрпоп">P1_SCOPE_16_PRT,P2_SCOPE_16_PRT</definedName>
    <definedName name="_xlnm.Print_Area" localSheetId="3">'АТЭЦ ДМ_П4'!$A$1:$F$52</definedName>
    <definedName name="_xlnm.Print_Area" localSheetId="4">'АТЭЦ ДМ_П5'!$A$1:$I$32</definedName>
    <definedName name="_xlnm.Print_Area" localSheetId="5">'АТЭЦ НМ_П4'!$A$1:$F$52</definedName>
    <definedName name="_xlnm.Print_Area" localSheetId="6">'АТЭЦ НМ_П5'!$A$1:$I$32</definedName>
    <definedName name="_xlnm.Print_Area" localSheetId="29">'НГРЭС Б1_П4'!$A$1:$F$52</definedName>
    <definedName name="_xlnm.Print_Area" localSheetId="30">'НГРЭС Б1_П5'!$A$1:$I$32</definedName>
    <definedName name="_xlnm.Print_Area" localSheetId="31">'НГРЭС Б2_П4'!$A$1:$F$52</definedName>
    <definedName name="_xlnm.Print_Area" localSheetId="32">'НГРЭС Б2_П5'!$A$1:$I$32</definedName>
    <definedName name="_xlnm.Print_Area" localSheetId="33">'НГРЭС Б3_П4'!$A$1:$F$52</definedName>
    <definedName name="_xlnm.Print_Area" localSheetId="34">'НГРЭС Б3_П5'!$A$1:$I$32</definedName>
    <definedName name="_xlnm.Print_Area" localSheetId="23">'ТТЭЦ-1 ДМ_П4'!$A$1:$F$52</definedName>
    <definedName name="_xlnm.Print_Area" localSheetId="24">'ТТЭЦ-1 ДМ_П5'!$A$1:$I$32</definedName>
    <definedName name="_xlnm.Print_Area" localSheetId="25">'ТТЭЦ-1 НМ_П4'!$A$1:$F$52</definedName>
    <definedName name="_xlnm.Print_Area" localSheetId="26">'ТТЭЦ-1 НМ_П5'!$A$1:$I$32</definedName>
    <definedName name="_xlnm.Print_Area" localSheetId="27">'ТТЭЦ-2_П4'!$A$1:$F$52</definedName>
    <definedName name="_xlnm.Print_Area" localSheetId="28">'ТТЭЦ-2_П5'!$A$1:$I$32</definedName>
    <definedName name="_xlnm.Print_Area" localSheetId="17">'ЧГРЭС Б1_П4'!$A$1:$F$52</definedName>
    <definedName name="_xlnm.Print_Area" localSheetId="18">'ЧГРЭС Б1_П5'!$A$1:$I$32</definedName>
    <definedName name="_xlnm.Print_Area" localSheetId="19">'ЧГРЭС Б2_П4'!$A$1:$F$52</definedName>
    <definedName name="_xlnm.Print_Area" localSheetId="20">'ЧГРЭС Б2_П5'!$A$1:$I$32</definedName>
    <definedName name="_xlnm.Print_Area" localSheetId="21">'ЧГРЭС Б3_П4'!$A$1:$F$52</definedName>
    <definedName name="_xlnm.Print_Area" localSheetId="22">'ЧГРЭС Б3_П5'!$A$1:$I$32</definedName>
    <definedName name="_xlnm.Print_Area" localSheetId="7">'ЧТЭЦ-1 ДМ_П4'!$A$1:$F$52</definedName>
    <definedName name="_xlnm.Print_Area" localSheetId="8">'ЧТЭЦ-1 ДМ_П5'!$A$1:$I$32</definedName>
    <definedName name="_xlnm.Print_Area" localSheetId="9">'ЧТЭЦ-1 НМ_П4'!$A$1:$F$52</definedName>
    <definedName name="_xlnm.Print_Area" localSheetId="10">'ЧТЭЦ-1 НМ_П5'!$A$1:$I$32</definedName>
    <definedName name="_xlnm.Print_Area" localSheetId="11">'ЧТЭЦ-2_П4'!$A$1:$F$52</definedName>
    <definedName name="_xlnm.Print_Area" localSheetId="12">'ЧТЭЦ-2_П5'!$A$1:$I$32</definedName>
    <definedName name="_xlnm.Print_Area" localSheetId="13">'ЧТЭЦ-3 ДМ_П4'!$A$1:$F$52</definedName>
    <definedName name="_xlnm.Print_Area" localSheetId="14">'ЧТЭЦ-3 ДМ_П5'!$A$1:$I$32</definedName>
    <definedName name="_xlnm.Print_Area" localSheetId="15">'ЧТЭЦ-3 НМ_П4'!$A$1:$F$52</definedName>
    <definedName name="_xlnm.Print_Area" localSheetId="16">'ЧТЭЦ-3 НМ_П5'!$A$1:$I$32</definedName>
    <definedName name="р">P5_SCOPE_PER_PRT,P6_SCOPE_PER_PRT,P7_SCOPE_PER_PRT,P8_SCOPE_PER_PRT</definedName>
  </definedNames>
  <calcPr calcId="152511"/>
</workbook>
</file>

<file path=xl/calcChain.xml><?xml version="1.0" encoding="utf-8"?>
<calcChain xmlns="http://schemas.openxmlformats.org/spreadsheetml/2006/main">
  <c r="H12" i="78" l="1"/>
  <c r="G12" i="78"/>
  <c r="F12" i="78"/>
  <c r="F24" i="77"/>
  <c r="E24" i="77"/>
  <c r="F22" i="77"/>
  <c r="E22" i="77"/>
  <c r="H13" i="78"/>
  <c r="H11" i="78"/>
  <c r="F23" i="77"/>
  <c r="E23" i="77"/>
  <c r="F21" i="77"/>
  <c r="E21" i="77"/>
  <c r="F20" i="77"/>
  <c r="E20" i="77"/>
  <c r="F18" i="77"/>
  <c r="E18" i="77"/>
  <c r="F17" i="77"/>
  <c r="E17" i="77"/>
  <c r="F16" i="77"/>
  <c r="E16" i="77"/>
  <c r="F15" i="77"/>
  <c r="E15" i="77"/>
  <c r="F14" i="77"/>
  <c r="E14" i="77"/>
  <c r="F13" i="77"/>
  <c r="E13" i="77"/>
  <c r="F12" i="77"/>
  <c r="E12" i="77"/>
  <c r="F11" i="77"/>
  <c r="E11" i="77"/>
  <c r="F10" i="77"/>
  <c r="E10" i="77"/>
  <c r="H12" i="72"/>
  <c r="G12" i="72"/>
  <c r="F12" i="72"/>
  <c r="F24" i="71"/>
  <c r="E24" i="71"/>
  <c r="F22" i="71"/>
  <c r="E22" i="71"/>
  <c r="H13" i="72"/>
  <c r="H11" i="72"/>
  <c r="F23" i="71"/>
  <c r="E23" i="71"/>
  <c r="F21" i="71"/>
  <c r="E21" i="71"/>
  <c r="F20" i="71"/>
  <c r="E20" i="71"/>
  <c r="F18" i="71"/>
  <c r="E18" i="71"/>
  <c r="F17" i="71"/>
  <c r="E17" i="71"/>
  <c r="F16" i="71"/>
  <c r="E16" i="71"/>
  <c r="F15" i="71"/>
  <c r="E15" i="71"/>
  <c r="F14" i="71"/>
  <c r="E14" i="71"/>
  <c r="F13" i="71"/>
  <c r="E13" i="71"/>
  <c r="F12" i="71"/>
  <c r="E12" i="71"/>
  <c r="F11" i="71"/>
  <c r="E11" i="71"/>
  <c r="F10" i="71"/>
  <c r="E10" i="71"/>
  <c r="H12" i="88"/>
  <c r="G12" i="88"/>
  <c r="F12" i="88"/>
  <c r="F24" i="87"/>
  <c r="E24" i="87"/>
  <c r="F22" i="87"/>
  <c r="E22" i="87"/>
  <c r="H11" i="88"/>
  <c r="F23" i="87"/>
  <c r="E23" i="87"/>
  <c r="F21" i="87"/>
  <c r="E21" i="87"/>
  <c r="F20" i="87"/>
  <c r="E20" i="87"/>
  <c r="F18" i="87"/>
  <c r="E18" i="87"/>
  <c r="F17" i="87"/>
  <c r="E17" i="87"/>
  <c r="F16" i="87"/>
  <c r="E16" i="87"/>
  <c r="F15" i="87"/>
  <c r="E15" i="87"/>
  <c r="F14" i="87"/>
  <c r="E14" i="87"/>
  <c r="F13" i="87"/>
  <c r="E13" i="87"/>
  <c r="F12" i="87"/>
  <c r="E12" i="87"/>
  <c r="F11" i="87"/>
  <c r="E11" i="87"/>
  <c r="F10" i="87"/>
  <c r="E10" i="87"/>
  <c r="H12" i="90"/>
  <c r="F24" i="89"/>
  <c r="F22" i="89"/>
  <c r="H11" i="90"/>
  <c r="F23" i="89"/>
  <c r="F21" i="89"/>
  <c r="F20" i="89"/>
  <c r="F18" i="89"/>
  <c r="F17" i="89"/>
  <c r="F16" i="89"/>
  <c r="F15" i="89"/>
  <c r="F14" i="89"/>
  <c r="F13" i="89"/>
  <c r="F12" i="89"/>
  <c r="F11" i="89"/>
  <c r="F10" i="89"/>
  <c r="H12" i="82"/>
  <c r="G12" i="82"/>
  <c r="F12" i="82"/>
  <c r="F24" i="81"/>
  <c r="E24" i="81"/>
  <c r="F22" i="81"/>
  <c r="E22" i="81"/>
  <c r="H11" i="82"/>
  <c r="F23" i="81"/>
  <c r="E23" i="81"/>
  <c r="F21" i="81"/>
  <c r="E21" i="81"/>
  <c r="F20" i="81"/>
  <c r="E20" i="81"/>
  <c r="F18" i="81"/>
  <c r="E18" i="81"/>
  <c r="F17" i="81"/>
  <c r="E17" i="81"/>
  <c r="F16" i="81"/>
  <c r="E16" i="81"/>
  <c r="F15" i="81"/>
  <c r="E15" i="81"/>
  <c r="F14" i="81"/>
  <c r="E14" i="81"/>
  <c r="F13" i="81"/>
  <c r="E13" i="81"/>
  <c r="F12" i="81"/>
  <c r="E12" i="81"/>
  <c r="F11" i="81"/>
  <c r="E11" i="81"/>
  <c r="F10" i="81"/>
  <c r="E10" i="81"/>
  <c r="H12" i="80"/>
  <c r="G12" i="80"/>
  <c r="F12" i="80"/>
  <c r="F24" i="79"/>
  <c r="E24" i="79"/>
  <c r="F22" i="79"/>
  <c r="E22" i="79"/>
  <c r="H13" i="80"/>
  <c r="H11" i="80"/>
  <c r="F23" i="79"/>
  <c r="E23" i="79"/>
  <c r="F21" i="79"/>
  <c r="E21" i="79"/>
  <c r="F20" i="79"/>
  <c r="E20" i="79"/>
  <c r="F18" i="79"/>
  <c r="E18" i="79"/>
  <c r="F17" i="79"/>
  <c r="E17" i="79"/>
  <c r="F16" i="79"/>
  <c r="E16" i="79"/>
  <c r="F15" i="79"/>
  <c r="E15" i="79"/>
  <c r="F14" i="79"/>
  <c r="E14" i="79"/>
  <c r="F13" i="79"/>
  <c r="E13" i="79"/>
  <c r="F12" i="79"/>
  <c r="E12" i="79"/>
  <c r="F11" i="79"/>
  <c r="E11" i="79"/>
  <c r="F10" i="79"/>
  <c r="E10" i="79"/>
  <c r="H12" i="74"/>
  <c r="G12" i="74"/>
  <c r="F12" i="74"/>
  <c r="F24" i="73"/>
  <c r="E24" i="73"/>
  <c r="F22" i="73"/>
  <c r="E22" i="73"/>
  <c r="H13" i="74"/>
  <c r="H11" i="74"/>
  <c r="F23" i="73"/>
  <c r="E23" i="73"/>
  <c r="F21" i="73"/>
  <c r="E21" i="73"/>
  <c r="F20" i="73"/>
  <c r="E20" i="73"/>
  <c r="F18" i="73"/>
  <c r="E18" i="73"/>
  <c r="F17" i="73"/>
  <c r="E17" i="73"/>
  <c r="F16" i="73"/>
  <c r="E16" i="73"/>
  <c r="F15" i="73"/>
  <c r="E15" i="73"/>
  <c r="F14" i="73"/>
  <c r="E14" i="73"/>
  <c r="F13" i="73"/>
  <c r="E13" i="73"/>
  <c r="F12" i="73"/>
  <c r="E12" i="73"/>
  <c r="F11" i="73"/>
  <c r="E11" i="73"/>
  <c r="F10" i="73"/>
  <c r="E10" i="73"/>
  <c r="H12" i="62"/>
  <c r="G12" i="62"/>
  <c r="F12" i="62"/>
  <c r="F24" i="61"/>
  <c r="E24" i="61"/>
  <c r="F22" i="61"/>
  <c r="E22" i="61"/>
  <c r="H13" i="62"/>
  <c r="H11" i="62"/>
  <c r="F23" i="61"/>
  <c r="E23" i="61"/>
  <c r="F21" i="61"/>
  <c r="E21" i="61"/>
  <c r="F20" i="61"/>
  <c r="E20" i="61"/>
  <c r="F18" i="61"/>
  <c r="E18" i="61"/>
  <c r="F17" i="61"/>
  <c r="E17" i="61"/>
  <c r="F16" i="61"/>
  <c r="E16" i="61"/>
  <c r="F15" i="61"/>
  <c r="E15" i="61"/>
  <c r="F14" i="61"/>
  <c r="E14" i="61"/>
  <c r="F13" i="61"/>
  <c r="E13" i="61"/>
  <c r="F12" i="61"/>
  <c r="E12" i="61"/>
  <c r="F11" i="61"/>
  <c r="E11" i="61"/>
  <c r="F10" i="61"/>
  <c r="E10" i="61"/>
  <c r="H12" i="66"/>
  <c r="G12" i="66"/>
  <c r="F12" i="66"/>
  <c r="F24" i="65"/>
  <c r="E24" i="65"/>
  <c r="F22" i="65"/>
  <c r="E22" i="65"/>
  <c r="H11" i="66"/>
  <c r="F23" i="65"/>
  <c r="E23" i="65"/>
  <c r="F21" i="65"/>
  <c r="E21" i="65"/>
  <c r="F20" i="65"/>
  <c r="E20" i="65"/>
  <c r="F18" i="65"/>
  <c r="E18" i="65"/>
  <c r="F17" i="65"/>
  <c r="E17" i="65"/>
  <c r="F16" i="65"/>
  <c r="E16" i="65"/>
  <c r="F15" i="65"/>
  <c r="E15" i="65"/>
  <c r="F14" i="65"/>
  <c r="E14" i="65"/>
  <c r="F13" i="65"/>
  <c r="E13" i="65"/>
  <c r="F12" i="65"/>
  <c r="E12" i="65"/>
  <c r="F11" i="65"/>
  <c r="E11" i="65"/>
  <c r="F10" i="65"/>
  <c r="E10" i="65"/>
  <c r="H12" i="92"/>
  <c r="F24" i="91"/>
  <c r="F22" i="91"/>
  <c r="H11" i="92"/>
  <c r="F23" i="91"/>
  <c r="F21" i="91"/>
  <c r="F20" i="91"/>
  <c r="F18" i="91"/>
  <c r="F17" i="91"/>
  <c r="F16" i="91"/>
  <c r="F15" i="91"/>
  <c r="F14" i="91"/>
  <c r="F13" i="91"/>
  <c r="F12" i="91"/>
  <c r="F11" i="91"/>
  <c r="F10" i="91"/>
  <c r="H12" i="68"/>
  <c r="G12" i="68"/>
  <c r="F12" i="68"/>
  <c r="F24" i="67"/>
  <c r="E24" i="67"/>
  <c r="F22" i="67"/>
  <c r="E22" i="67"/>
  <c r="H11" i="68"/>
  <c r="F23" i="67"/>
  <c r="E23" i="67"/>
  <c r="F21" i="67"/>
  <c r="E21" i="67"/>
  <c r="F20" i="67"/>
  <c r="E20" i="67"/>
  <c r="F18" i="67"/>
  <c r="E18" i="67"/>
  <c r="F17" i="67"/>
  <c r="E17" i="67"/>
  <c r="F16" i="67"/>
  <c r="E16" i="67"/>
  <c r="F15" i="67"/>
  <c r="E15" i="67"/>
  <c r="F14" i="67"/>
  <c r="E14" i="67"/>
  <c r="F13" i="67"/>
  <c r="E13" i="67"/>
  <c r="F12" i="67"/>
  <c r="E12" i="67"/>
  <c r="F11" i="67"/>
  <c r="E11" i="67"/>
  <c r="F10" i="67"/>
  <c r="E10" i="67"/>
  <c r="D11" i="67"/>
  <c r="D10" i="67"/>
  <c r="H12" i="60"/>
  <c r="G12" i="60"/>
  <c r="F12" i="60"/>
  <c r="F24" i="59"/>
  <c r="E24" i="59"/>
  <c r="F22" i="59"/>
  <c r="E22" i="59"/>
  <c r="H13" i="60"/>
  <c r="H11" i="60"/>
  <c r="F23" i="59"/>
  <c r="E23" i="59"/>
  <c r="F21" i="59"/>
  <c r="E21" i="59"/>
  <c r="F20" i="59"/>
  <c r="E20" i="59"/>
  <c r="F18" i="59"/>
  <c r="E18" i="59"/>
  <c r="F17" i="59"/>
  <c r="E17" i="59"/>
  <c r="F16" i="59"/>
  <c r="E16" i="59"/>
  <c r="F15" i="59"/>
  <c r="E15" i="59"/>
  <c r="F14" i="59"/>
  <c r="E14" i="59"/>
  <c r="F13" i="59"/>
  <c r="E13" i="59"/>
  <c r="F12" i="59"/>
  <c r="E12" i="59"/>
  <c r="F11" i="59"/>
  <c r="E11" i="59"/>
  <c r="F10" i="59"/>
  <c r="E10" i="59"/>
  <c r="H12" i="64"/>
  <c r="G12" i="64"/>
  <c r="F12" i="64"/>
  <c r="F24" i="63"/>
  <c r="E24" i="63"/>
  <c r="F22" i="63"/>
  <c r="E22" i="63"/>
  <c r="H11" i="64"/>
  <c r="F23" i="63"/>
  <c r="E23" i="63"/>
  <c r="F21" i="63"/>
  <c r="E21" i="63"/>
  <c r="F20" i="63"/>
  <c r="E20" i="63"/>
  <c r="F18" i="63"/>
  <c r="E18" i="63"/>
  <c r="F17" i="63"/>
  <c r="E17" i="63"/>
  <c r="F16" i="63"/>
  <c r="E16" i="63"/>
  <c r="F15" i="63"/>
  <c r="E15" i="63"/>
  <c r="F14" i="63"/>
  <c r="E14" i="63"/>
  <c r="F13" i="63"/>
  <c r="E13" i="63"/>
  <c r="F12" i="63"/>
  <c r="E12" i="63"/>
  <c r="F11" i="63"/>
  <c r="E11" i="63"/>
  <c r="F10" i="63"/>
  <c r="E10" i="63"/>
  <c r="H12" i="70"/>
  <c r="G12" i="70"/>
  <c r="F12" i="70"/>
  <c r="F24" i="69"/>
  <c r="E24" i="69"/>
  <c r="F22" i="69"/>
  <c r="E22" i="69"/>
  <c r="H11" i="70"/>
  <c r="F23" i="69"/>
  <c r="E23" i="69"/>
  <c r="F21" i="69"/>
  <c r="E21" i="69"/>
  <c r="F20" i="69"/>
  <c r="E20" i="69"/>
  <c r="F18" i="69"/>
  <c r="E18" i="69"/>
  <c r="F17" i="69"/>
  <c r="E17" i="69"/>
  <c r="F16" i="69"/>
  <c r="E16" i="69"/>
  <c r="F15" i="69"/>
  <c r="E15" i="69"/>
  <c r="F14" i="69"/>
  <c r="E14" i="69"/>
  <c r="F13" i="69"/>
  <c r="E13" i="69"/>
  <c r="F12" i="69"/>
  <c r="E12" i="69"/>
  <c r="F11" i="69"/>
  <c r="E11" i="69"/>
  <c r="F10" i="69"/>
  <c r="E10" i="69"/>
  <c r="H12" i="76"/>
  <c r="F24" i="75"/>
  <c r="F22" i="75"/>
  <c r="H13" i="76"/>
  <c r="H11" i="76"/>
  <c r="F23" i="75"/>
  <c r="F21" i="75"/>
  <c r="F20" i="75"/>
  <c r="F18" i="75"/>
  <c r="F17" i="75"/>
  <c r="F16" i="75"/>
  <c r="F15" i="75"/>
  <c r="F14" i="75"/>
  <c r="F13" i="75"/>
  <c r="F12" i="75"/>
  <c r="F11" i="75"/>
  <c r="F10" i="75"/>
  <c r="H12" i="84"/>
  <c r="F24" i="83"/>
  <c r="F22" i="83"/>
  <c r="H11" i="84"/>
  <c r="F23" i="83"/>
  <c r="F21" i="83"/>
  <c r="F20" i="83"/>
  <c r="F18" i="83"/>
  <c r="F17" i="83"/>
  <c r="F16" i="83"/>
  <c r="F15" i="83"/>
  <c r="F14" i="83"/>
  <c r="F13" i="83"/>
  <c r="F12" i="83"/>
  <c r="F11" i="83"/>
  <c r="F10" i="83"/>
  <c r="G12" i="76" l="1"/>
  <c r="F12" i="76"/>
  <c r="G26" i="60"/>
  <c r="F26" i="60"/>
  <c r="G15" i="60"/>
  <c r="F15" i="60"/>
  <c r="G13" i="60"/>
  <c r="F13" i="60"/>
  <c r="G11" i="60"/>
  <c r="F11" i="60"/>
  <c r="G11" i="64"/>
  <c r="F11" i="64"/>
  <c r="G15" i="64"/>
  <c r="F15" i="64"/>
  <c r="G20" i="62"/>
  <c r="F20" i="62"/>
  <c r="G27" i="62"/>
  <c r="F27" i="62"/>
  <c r="G26" i="62"/>
  <c r="F26" i="62"/>
  <c r="G15" i="62"/>
  <c r="F15" i="62"/>
  <c r="G15" i="82"/>
  <c r="F15" i="82"/>
  <c r="G27" i="78"/>
  <c r="F27" i="78"/>
  <c r="G26" i="78"/>
  <c r="F26" i="78"/>
  <c r="G19" i="78"/>
  <c r="F19" i="78"/>
  <c r="G15" i="78"/>
  <c r="F15" i="78"/>
  <c r="G13" i="78"/>
  <c r="F13" i="78"/>
  <c r="G11" i="78"/>
  <c r="F11" i="78"/>
  <c r="G27" i="74"/>
  <c r="F27" i="74"/>
  <c r="G26" i="74"/>
  <c r="F26" i="74"/>
  <c r="G19" i="74"/>
  <c r="F19" i="74"/>
  <c r="G15" i="74"/>
  <c r="F15" i="74"/>
  <c r="G15" i="80"/>
  <c r="F15" i="80"/>
  <c r="F14" i="72"/>
  <c r="G27" i="72"/>
  <c r="F27" i="72"/>
  <c r="G26" i="72"/>
  <c r="F26" i="72"/>
  <c r="G18" i="72"/>
  <c r="F18" i="72"/>
  <c r="G15" i="72"/>
  <c r="F15" i="72"/>
  <c r="G20" i="76"/>
  <c r="F20" i="76"/>
  <c r="G15" i="76"/>
  <c r="F15" i="76"/>
  <c r="G27" i="76"/>
  <c r="F27" i="76"/>
  <c r="G26" i="76"/>
  <c r="F26" i="76"/>
  <c r="F14" i="76"/>
  <c r="D11" i="81" l="1"/>
  <c r="D10" i="81"/>
  <c r="D11" i="77"/>
  <c r="D10" i="77"/>
  <c r="D11" i="73"/>
  <c r="D10" i="73"/>
  <c r="D11" i="79"/>
  <c r="D10" i="79"/>
  <c r="D11" i="75"/>
  <c r="D10" i="75"/>
  <c r="D11" i="69"/>
  <c r="D10" i="69"/>
  <c r="D11" i="65"/>
  <c r="D10" i="65"/>
  <c r="D11" i="59"/>
  <c r="D10" i="59"/>
  <c r="D11" i="87"/>
  <c r="D10" i="87"/>
  <c r="D11" i="63"/>
  <c r="D10" i="63"/>
  <c r="D11" i="61"/>
  <c r="D10" i="61"/>
  <c r="E12" i="76"/>
  <c r="D12" i="76"/>
  <c r="E12" i="68"/>
  <c r="D12" i="68"/>
  <c r="E12" i="66"/>
  <c r="D12" i="66"/>
  <c r="E12" i="60"/>
  <c r="D12" i="60"/>
  <c r="E12" i="64"/>
  <c r="D12" i="64"/>
  <c r="E12" i="62"/>
  <c r="D12" i="62"/>
  <c r="E12" i="82"/>
  <c r="D12" i="82"/>
  <c r="E12" i="78"/>
  <c r="D12" i="78"/>
  <c r="E12" i="74"/>
  <c r="D12" i="74"/>
  <c r="E12" i="80"/>
  <c r="E13" i="72"/>
  <c r="E12" i="72"/>
  <c r="D12" i="80"/>
  <c r="D12" i="72"/>
  <c r="E11" i="68"/>
  <c r="D11" i="68"/>
  <c r="E11" i="66"/>
  <c r="D11" i="66"/>
  <c r="E13" i="60"/>
  <c r="E11" i="60"/>
  <c r="D13" i="60"/>
  <c r="D11" i="60"/>
  <c r="E11" i="64"/>
  <c r="D11" i="64"/>
  <c r="E13" i="62"/>
  <c r="E11" i="62"/>
  <c r="D13" i="62"/>
  <c r="D11" i="62"/>
  <c r="E11" i="82"/>
  <c r="D11" i="82"/>
  <c r="E13" i="78"/>
  <c r="E11" i="78"/>
  <c r="D13" i="78"/>
  <c r="D11" i="78"/>
  <c r="E13" i="74"/>
  <c r="E11" i="74"/>
  <c r="D13" i="74"/>
  <c r="D11" i="74"/>
  <c r="E13" i="80"/>
  <c r="E11" i="80"/>
  <c r="D13" i="80"/>
  <c r="D11" i="80"/>
  <c r="D13" i="72"/>
  <c r="G13" i="76"/>
  <c r="F13" i="76"/>
  <c r="G11" i="76"/>
  <c r="F11" i="76"/>
  <c r="G11" i="70"/>
  <c r="F11" i="70"/>
  <c r="G11" i="68"/>
  <c r="F11" i="68"/>
  <c r="G11" i="66"/>
  <c r="F11" i="66"/>
  <c r="G13" i="62"/>
  <c r="F13" i="62"/>
  <c r="G11" i="62"/>
  <c r="F11" i="62"/>
  <c r="G11" i="88"/>
  <c r="F11" i="88"/>
  <c r="G11" i="82"/>
  <c r="F11" i="82"/>
  <c r="G13" i="74"/>
  <c r="F13" i="74"/>
  <c r="G11" i="74"/>
  <c r="F11" i="74"/>
  <c r="G13" i="80"/>
  <c r="F13" i="80"/>
  <c r="G11" i="80"/>
  <c r="F11" i="80"/>
  <c r="G13" i="72"/>
  <c r="F13" i="72"/>
  <c r="G11" i="72"/>
  <c r="F11" i="72"/>
  <c r="F14" i="60" l="1"/>
  <c r="F14" i="64"/>
  <c r="F14" i="62"/>
  <c r="F14" i="82"/>
  <c r="F14" i="78"/>
  <c r="F14" i="74"/>
  <c r="F14" i="80"/>
  <c r="E11" i="72"/>
  <c r="D11" i="72"/>
  <c r="G14" i="76"/>
  <c r="E27" i="76"/>
  <c r="E26" i="76"/>
  <c r="E20" i="76"/>
  <c r="E15" i="76"/>
  <c r="D27" i="76"/>
  <c r="D26" i="76"/>
  <c r="D20" i="76"/>
  <c r="D15" i="76"/>
  <c r="D14" i="76"/>
  <c r="E26" i="60"/>
  <c r="D26" i="60"/>
  <c r="D14" i="60"/>
  <c r="E15" i="60"/>
  <c r="D15" i="60"/>
  <c r="E15" i="64"/>
  <c r="D15" i="64"/>
  <c r="D14" i="64"/>
  <c r="D14" i="62"/>
  <c r="E27" i="62"/>
  <c r="E26" i="62"/>
  <c r="E19" i="62"/>
  <c r="D27" i="62"/>
  <c r="D26" i="62"/>
  <c r="D19" i="62"/>
  <c r="E15" i="62"/>
  <c r="D15" i="62"/>
  <c r="D14" i="82"/>
  <c r="E15" i="82"/>
  <c r="D15" i="82"/>
  <c r="E27" i="78"/>
  <c r="D27" i="78"/>
  <c r="E26" i="78"/>
  <c r="D26" i="78"/>
  <c r="E19" i="78"/>
  <c r="D19" i="78"/>
  <c r="E15" i="78"/>
  <c r="D15" i="78"/>
  <c r="D14" i="78"/>
  <c r="D14" i="74"/>
  <c r="D26" i="74"/>
  <c r="E26" i="74"/>
  <c r="E27" i="74"/>
  <c r="E19" i="74"/>
  <c r="D27" i="74"/>
  <c r="D19" i="74"/>
  <c r="E15" i="74"/>
  <c r="D15" i="74"/>
  <c r="E15" i="80"/>
  <c r="D15" i="80"/>
  <c r="D14" i="80"/>
  <c r="E27" i="72"/>
  <c r="D27" i="72"/>
  <c r="E26" i="72"/>
  <c r="D26" i="72"/>
  <c r="E18" i="72"/>
  <c r="D18" i="72"/>
  <c r="E15" i="72"/>
  <c r="D15" i="72"/>
  <c r="K11" i="84" l="1"/>
  <c r="D48" i="83"/>
  <c r="D48" i="75"/>
  <c r="D24" i="75"/>
  <c r="D23" i="75"/>
  <c r="D22" i="75"/>
  <c r="D21" i="75"/>
  <c r="D20" i="75"/>
  <c r="D15" i="75"/>
  <c r="D14" i="75"/>
  <c r="D13" i="75"/>
  <c r="D12" i="75"/>
  <c r="D25" i="75"/>
  <c r="D24" i="69"/>
  <c r="D23" i="69"/>
  <c r="D22" i="69"/>
  <c r="D21" i="69"/>
  <c r="D20" i="69"/>
  <c r="D15" i="69"/>
  <c r="D14" i="69"/>
  <c r="D13" i="69"/>
  <c r="D12" i="69"/>
  <c r="K11" i="70"/>
  <c r="D24" i="67"/>
  <c r="D23" i="67"/>
  <c r="D22" i="67"/>
  <c r="D21" i="67"/>
  <c r="D20" i="67"/>
  <c r="D15" i="67"/>
  <c r="D14" i="67"/>
  <c r="D13" i="67"/>
  <c r="D12" i="67"/>
  <c r="K11" i="68"/>
  <c r="D24" i="65"/>
  <c r="D23" i="65"/>
  <c r="D22" i="65"/>
  <c r="D21" i="65"/>
  <c r="D20" i="65"/>
  <c r="D15" i="65"/>
  <c r="D14" i="65"/>
  <c r="D13" i="65"/>
  <c r="D12" i="65"/>
  <c r="K11" i="66"/>
  <c r="D48" i="69"/>
  <c r="D48" i="67"/>
  <c r="D48" i="65"/>
  <c r="D48" i="59"/>
  <c r="D48" i="63"/>
  <c r="D24" i="59"/>
  <c r="D23" i="59"/>
  <c r="D22" i="59"/>
  <c r="D21" i="59"/>
  <c r="D20" i="59"/>
  <c r="D15" i="59"/>
  <c r="D14" i="59"/>
  <c r="D13" i="59"/>
  <c r="D12" i="59"/>
  <c r="K13" i="60"/>
  <c r="K11" i="60"/>
  <c r="D24" i="63"/>
  <c r="D22" i="63"/>
  <c r="D21" i="63"/>
  <c r="D20" i="63"/>
  <c r="D15" i="63"/>
  <c r="D14" i="63"/>
  <c r="D13" i="63"/>
  <c r="D12" i="63"/>
  <c r="D48" i="61"/>
  <c r="D24" i="61"/>
  <c r="D22" i="61"/>
  <c r="D21" i="61"/>
  <c r="D20" i="61"/>
  <c r="D15" i="61"/>
  <c r="D14" i="61"/>
  <c r="D13" i="61"/>
  <c r="D12" i="61"/>
  <c r="K13" i="62"/>
  <c r="K11" i="62"/>
  <c r="D48" i="91"/>
  <c r="K11" i="92"/>
  <c r="D48" i="89"/>
  <c r="K11" i="90"/>
  <c r="D48" i="87"/>
  <c r="D24" i="87"/>
  <c r="D23" i="87"/>
  <c r="D22" i="87"/>
  <c r="D21" i="87"/>
  <c r="D20" i="87"/>
  <c r="D15" i="87"/>
  <c r="D14" i="87"/>
  <c r="D12" i="87"/>
  <c r="D13" i="87"/>
  <c r="K11" i="88"/>
  <c r="D48" i="81"/>
  <c r="D24" i="81"/>
  <c r="D22" i="81"/>
  <c r="D21" i="81"/>
  <c r="D20" i="81"/>
  <c r="D15" i="81"/>
  <c r="D14" i="81"/>
  <c r="D13" i="81"/>
  <c r="D12" i="81"/>
  <c r="K11" i="82"/>
  <c r="D48" i="77"/>
  <c r="D24" i="77"/>
  <c r="D22" i="77"/>
  <c r="D21" i="77"/>
  <c r="D20" i="77"/>
  <c r="D15" i="77"/>
  <c r="D14" i="77"/>
  <c r="D13" i="77"/>
  <c r="D12" i="77"/>
  <c r="K13" i="78"/>
  <c r="K11" i="78"/>
  <c r="D48" i="73"/>
  <c r="D24" i="73"/>
  <c r="D22" i="73"/>
  <c r="D21" i="73"/>
  <c r="D20" i="73"/>
  <c r="D15" i="73"/>
  <c r="D14" i="73"/>
  <c r="D13" i="73"/>
  <c r="D12" i="73"/>
  <c r="K13" i="74"/>
  <c r="K11" i="74"/>
  <c r="D48" i="79"/>
  <c r="D24" i="79"/>
  <c r="D22" i="79"/>
  <c r="D21" i="79"/>
  <c r="D20" i="79"/>
  <c r="D15" i="79"/>
  <c r="D14" i="79"/>
  <c r="D13" i="79"/>
  <c r="D12" i="79"/>
  <c r="K13" i="80"/>
  <c r="K11" i="80"/>
  <c r="D48" i="71"/>
  <c r="D23" i="61" l="1"/>
  <c r="D23" i="73"/>
  <c r="D23" i="77"/>
  <c r="D23" i="63"/>
  <c r="D23" i="79"/>
  <c r="D23" i="81"/>
  <c r="D24" i="71"/>
  <c r="D22" i="71"/>
  <c r="D23" i="71" l="1"/>
  <c r="D21" i="71"/>
  <c r="D20" i="71"/>
  <c r="D15" i="71"/>
  <c r="D14" i="71"/>
  <c r="D13" i="71"/>
  <c r="D12" i="71"/>
  <c r="H26" i="60" l="1"/>
  <c r="H27" i="62"/>
  <c r="H26" i="62"/>
  <c r="H15" i="60"/>
  <c r="H14" i="60"/>
  <c r="H15" i="64"/>
  <c r="H14" i="64"/>
  <c r="H19" i="62"/>
  <c r="H15" i="62"/>
  <c r="H14" i="62"/>
  <c r="H27" i="78"/>
  <c r="H26" i="78"/>
  <c r="H27" i="74"/>
  <c r="H26" i="74"/>
  <c r="H27" i="72"/>
  <c r="H26" i="72"/>
  <c r="H27" i="76"/>
  <c r="H26" i="76"/>
  <c r="H15" i="82"/>
  <c r="H14" i="82"/>
  <c r="H19" i="78"/>
  <c r="H15" i="78"/>
  <c r="H14" i="78"/>
  <c r="H19" i="74"/>
  <c r="H15" i="74"/>
  <c r="H14" i="74"/>
  <c r="H15" i="80"/>
  <c r="H14" i="80"/>
  <c r="H18" i="72"/>
  <c r="H15" i="72"/>
  <c r="H14" i="72"/>
  <c r="H20" i="76"/>
  <c r="H15" i="76"/>
  <c r="H14" i="76"/>
  <c r="D35" i="59" l="1"/>
  <c r="D34" i="59"/>
  <c r="D33" i="59"/>
  <c r="D32" i="59"/>
  <c r="D31" i="59"/>
  <c r="D34" i="63"/>
  <c r="D33" i="63"/>
  <c r="D32" i="63"/>
  <c r="D31" i="63"/>
  <c r="D35" i="61"/>
  <c r="D34" i="61"/>
  <c r="D33" i="61"/>
  <c r="D32" i="61"/>
  <c r="D31" i="61"/>
  <c r="D34" i="87"/>
  <c r="D33" i="87"/>
  <c r="D32" i="87"/>
  <c r="D31" i="87"/>
  <c r="D34" i="81"/>
  <c r="D33" i="81"/>
  <c r="D32" i="81"/>
  <c r="D31" i="81"/>
  <c r="D35" i="77"/>
  <c r="D34" i="77"/>
  <c r="D33" i="77"/>
  <c r="D32" i="77"/>
  <c r="D31" i="77"/>
  <c r="D35" i="73"/>
  <c r="D34" i="73"/>
  <c r="D33" i="73"/>
  <c r="D32" i="73"/>
  <c r="D31" i="73"/>
  <c r="D34" i="79"/>
  <c r="D33" i="79"/>
  <c r="D32" i="79"/>
  <c r="D31" i="79"/>
  <c r="D35" i="71"/>
  <c r="D34" i="71"/>
  <c r="D33" i="71"/>
  <c r="D32" i="71"/>
  <c r="D31" i="71"/>
  <c r="D35" i="75"/>
  <c r="D34" i="75"/>
  <c r="D33" i="75"/>
  <c r="D32" i="75"/>
  <c r="D31" i="75"/>
  <c r="D11" i="71"/>
  <c r="D10" i="71"/>
  <c r="K13" i="72"/>
  <c r="A5" i="92" l="1"/>
  <c r="A5" i="91"/>
  <c r="H8" i="92"/>
  <c r="F8" i="92"/>
  <c r="D8" i="92"/>
  <c r="F8" i="91"/>
  <c r="E8" i="91"/>
  <c r="D8" i="91"/>
  <c r="A5" i="90"/>
  <c r="A5" i="89"/>
  <c r="H8" i="90"/>
  <c r="F8" i="90"/>
  <c r="D8" i="90"/>
  <c r="F8" i="89"/>
  <c r="E8" i="89"/>
  <c r="D8" i="89"/>
  <c r="A5" i="87"/>
  <c r="A5" i="88"/>
  <c r="H8" i="88"/>
  <c r="F8" i="88"/>
  <c r="D8" i="88"/>
  <c r="F8" i="87"/>
  <c r="E8" i="87"/>
  <c r="D8" i="87"/>
  <c r="A5" i="84"/>
  <c r="A5" i="83"/>
  <c r="H8" i="84" l="1"/>
  <c r="F8" i="84"/>
  <c r="D8" i="84"/>
  <c r="F8" i="83"/>
  <c r="E8" i="83"/>
  <c r="D8" i="83"/>
  <c r="A5" i="81" l="1"/>
  <c r="A5" i="82"/>
  <c r="H8" i="82"/>
  <c r="F8" i="82"/>
  <c r="D8" i="82"/>
  <c r="F8" i="81"/>
  <c r="E8" i="81"/>
  <c r="D8" i="81"/>
  <c r="A5" i="79" l="1"/>
  <c r="A5" i="80"/>
  <c r="H8" i="80"/>
  <c r="F8" i="80"/>
  <c r="D8" i="80"/>
  <c r="F8" i="79"/>
  <c r="E8" i="79"/>
  <c r="D8" i="79"/>
  <c r="A5" i="78" l="1"/>
  <c r="A5" i="77"/>
  <c r="H8" i="78"/>
  <c r="F8" i="78"/>
  <c r="D8" i="78"/>
  <c r="F8" i="77"/>
  <c r="E8" i="77"/>
  <c r="D8" i="77"/>
  <c r="E13" i="76"/>
  <c r="D13" i="76"/>
  <c r="E11" i="76"/>
  <c r="D11" i="76"/>
  <c r="A5" i="75"/>
  <c r="A5" i="76"/>
  <c r="H8" i="76"/>
  <c r="F8" i="76"/>
  <c r="D8" i="76"/>
  <c r="F8" i="75"/>
  <c r="E8" i="75"/>
  <c r="D8" i="75"/>
  <c r="A5" i="73"/>
  <c r="A5" i="74"/>
  <c r="H8" i="74"/>
  <c r="F8" i="74"/>
  <c r="D8" i="74"/>
  <c r="F8" i="73"/>
  <c r="E8" i="73"/>
  <c r="D8" i="73"/>
  <c r="A5" i="72" l="1"/>
  <c r="A5" i="71"/>
  <c r="H8" i="72"/>
  <c r="F8" i="72"/>
  <c r="D8" i="72"/>
  <c r="F8" i="71"/>
  <c r="E8" i="71"/>
  <c r="D8" i="71"/>
  <c r="D33" i="69"/>
  <c r="D32" i="69"/>
  <c r="D33" i="67"/>
  <c r="D32" i="67"/>
  <c r="D31" i="67"/>
  <c r="A5" i="70"/>
  <c r="A5" i="69"/>
  <c r="A5" i="68"/>
  <c r="A5" i="67"/>
  <c r="H8" i="70"/>
  <c r="F8" i="70"/>
  <c r="D8" i="70"/>
  <c r="F8" i="69"/>
  <c r="E8" i="69"/>
  <c r="D8" i="69"/>
  <c r="H8" i="68"/>
  <c r="F8" i="68"/>
  <c r="D8" i="68"/>
  <c r="F8" i="67"/>
  <c r="E8" i="67"/>
  <c r="D8" i="67"/>
  <c r="D31" i="69" l="1"/>
  <c r="D33" i="65"/>
  <c r="D32" i="65"/>
  <c r="A5" i="66"/>
  <c r="A5" i="65"/>
  <c r="H8" i="66"/>
  <c r="F8" i="66"/>
  <c r="D8" i="66"/>
  <c r="F8" i="65"/>
  <c r="E8" i="65"/>
  <c r="D8" i="65"/>
  <c r="A5" i="64"/>
  <c r="A5" i="63"/>
  <c r="H8" i="64"/>
  <c r="F8" i="64"/>
  <c r="D8" i="64"/>
  <c r="F8" i="63"/>
  <c r="E8" i="63"/>
  <c r="D8" i="63"/>
  <c r="D31" i="65" l="1"/>
  <c r="A5" i="62" l="1"/>
  <c r="A5" i="61"/>
  <c r="H8" i="62"/>
  <c r="F8" i="62"/>
  <c r="D8" i="62"/>
  <c r="F8" i="61"/>
  <c r="E8" i="61"/>
  <c r="D8" i="61"/>
  <c r="H8" i="60" l="1"/>
  <c r="F8" i="60"/>
  <c r="D8" i="60"/>
  <c r="A5" i="59"/>
  <c r="A5" i="60"/>
  <c r="F8" i="59"/>
  <c r="D8" i="59"/>
  <c r="E8" i="59"/>
  <c r="B3" i="4"/>
  <c r="A2" i="4"/>
  <c r="K11" i="72" l="1"/>
  <c r="K13" i="76" l="1"/>
  <c r="K11" i="76" l="1"/>
  <c r="K11" i="64" l="1"/>
</calcChain>
</file>

<file path=xl/sharedStrings.xml><?xml version="1.0" encoding="utf-8"?>
<sst xmlns="http://schemas.openxmlformats.org/spreadsheetml/2006/main" count="3318" uniqueCount="200">
  <si>
    <t>Аргаяшская ТЭЦ без ДПМ/НВ</t>
  </si>
  <si>
    <t>ОАО "Фортум"</t>
  </si>
  <si>
    <t>№ п/п</t>
  </si>
  <si>
    <t>ИНН</t>
  </si>
  <si>
    <t>КПП</t>
  </si>
  <si>
    <t>Фактический адрес</t>
  </si>
  <si>
    <t>Открытое акционерное общество "Фортум"</t>
  </si>
  <si>
    <t>454077, г. Челябинск, Бродокалмакский тракт, д. 6</t>
  </si>
  <si>
    <t>7203162698</t>
  </si>
  <si>
    <t>997450001</t>
  </si>
  <si>
    <t>Чуваев Александр Анатольевич</t>
  </si>
  <si>
    <t>fortum@fortum.ru</t>
  </si>
  <si>
    <t xml:space="preserve">+ 7 351 259-64-09
</t>
  </si>
  <si>
    <t>Наименование показателей</t>
  </si>
  <si>
    <t>Единица измерения</t>
  </si>
  <si>
    <t>Необходимая валовая выручка - всего</t>
  </si>
  <si>
    <t>Показатели численности персонала и фонда оплаты труда по регулируемым видам деятельности</t>
  </si>
  <si>
    <t>Реквизиты инвестиционной программы (кем утверждена, дата утверждения, номер приказа или решения, электронный адрес размещения)</t>
  </si>
  <si>
    <t>относимая на электрическую энергию</t>
  </si>
  <si>
    <t>относимая на электрическую мощность</t>
  </si>
  <si>
    <t>относимая на тепловую энергию, отпускаемую с коллекторов источников</t>
  </si>
  <si>
    <t>Амортизация</t>
  </si>
  <si>
    <t>относимые на электрическую энергию</t>
  </si>
  <si>
    <t>относимые на электрическую мощность</t>
  </si>
  <si>
    <t>относимые на тепловую энергию, отпускаемую с коллекторов источников</t>
  </si>
  <si>
    <t>от производства тепловой энергии</t>
  </si>
  <si>
    <t>1-е полугодие</t>
  </si>
  <si>
    <t>2-е полугодие</t>
  </si>
  <si>
    <t>Челябинская ТЭЦ-2</t>
  </si>
  <si>
    <t>Тюменская ТЭЦ-2</t>
  </si>
  <si>
    <t>Тюменская ТЭЦ-1 без ДПМ/НВ</t>
  </si>
  <si>
    <t>Челябинская ТЭЦ-1 (ТГ-10, ТГ-11) НВ</t>
  </si>
  <si>
    <t>Челябинская ТЭЦ-3 без ДПМ/НВ</t>
  </si>
  <si>
    <t>Аргаяшская ТЭЦ (ТГ 4)</t>
  </si>
  <si>
    <t>Челябинская ГРЭС без ДПМ/НВ</t>
  </si>
  <si>
    <t>Челябинская ТЭЦ-1 без ДПМ/НВ</t>
  </si>
  <si>
    <t>х</t>
  </si>
  <si>
    <t>Установленная мощность</t>
  </si>
  <si>
    <t>Среднегодовое значение положительных разниц объемов располагаемой мощности и объемов потребления мощности на собственные и (или) хозяйственные нужды</t>
  </si>
  <si>
    <t>МВт</t>
  </si>
  <si>
    <t>г/кВтч</t>
  </si>
  <si>
    <t>ПРЕДЛОЖЕНИЕ</t>
  </si>
  <si>
    <t>Раздел 1. Информация об организации</t>
  </si>
  <si>
    <t>Раздел 2. Основные показатели деятельности генерирующих объектов</t>
  </si>
  <si>
    <t>от производства электрической энергии</t>
  </si>
  <si>
    <t>Раздел 3. Цены (тарифы) по регулируемым видам деятельности организации</t>
  </si>
  <si>
    <t>Челябинская ТЭЦ-3 (БЛ 3) ДПМ</t>
  </si>
  <si>
    <t>Тюменская ТЭЦ-1 (БЛ 2) ДПМ</t>
  </si>
  <si>
    <t>Челябинская ГРЭС (БЛ 1) ДПМ</t>
  </si>
  <si>
    <t>Челябинская ГРЭС (БЛ 3) НВ</t>
  </si>
  <si>
    <t>средний одноставочный тариф на тепловую энергию</t>
  </si>
  <si>
    <t>руб./Гкал</t>
  </si>
  <si>
    <t>одноставочный тариф на горячее водоснабжение</t>
  </si>
  <si>
    <t>тариф на отборный пар давлением:</t>
  </si>
  <si>
    <t>1,2 - 2,5 кг/см2</t>
  </si>
  <si>
    <t>2,5 - 7,0 кг/см2</t>
  </si>
  <si>
    <t>7,0 - 13,0 кг/см2</t>
  </si>
  <si>
    <t>&gt; 13 кг/см2</t>
  </si>
  <si>
    <t>тариф на острый и редуцированный пар</t>
  </si>
  <si>
    <t>двухставочный тариф на тепловую энергию</t>
  </si>
  <si>
    <t>ставка на содержание тепловой мощности</t>
  </si>
  <si>
    <t>руб./Гкал/ч в месяц</t>
  </si>
  <si>
    <t>тариф на тепловую энергию</t>
  </si>
  <si>
    <t>средний тариф на теплоноситель, в т.ч.</t>
  </si>
  <si>
    <t>вода</t>
  </si>
  <si>
    <t>пар</t>
  </si>
  <si>
    <t>Приказ Минэнерго России   от 23.09.2015 № 667</t>
  </si>
  <si>
    <t>подлежащих регулированию в соответствии с Основами ценообразования в области регулируемых цен (тарифов) в электроэнергетике, утвержденными постановлением Правительства Российской Федерации от 29 декабря 2011 г. N 1178,</t>
  </si>
  <si>
    <t>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</si>
  <si>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t>полное наименование юридического лица</t>
  </si>
  <si>
    <t>сокращенное наименование юридического лица</t>
  </si>
  <si>
    <t>наименование генерирующего объекта</t>
  </si>
  <si>
    <t>на</t>
  </si>
  <si>
    <t>год</t>
  </si>
  <si>
    <t>Челябинская ГРЭС (БЛ 2) ДПМ</t>
  </si>
  <si>
    <t>Няганская ГРЭС (БЛ 1) ДПМ</t>
  </si>
  <si>
    <t>Няганская ГРЭС (БЛ 2) ДПМ</t>
  </si>
  <si>
    <t>Няганская ГРЭС (БЛ 3) ДПМ</t>
  </si>
  <si>
    <t>Аргаяшская ТЭЦ (ТГ 4) НВ</t>
  </si>
  <si>
    <r>
      <t xml:space="preserve">Информация об организации
</t>
    </r>
    <r>
      <rPr>
        <sz val="9"/>
        <color theme="1"/>
        <rFont val="Tahoma"/>
        <family val="2"/>
        <charset val="204"/>
      </rPr>
      <t>(</t>
    </r>
    <r>
      <rPr>
        <i/>
        <u/>
        <sz val="9"/>
        <color theme="1"/>
        <rFont val="Tahoma"/>
        <family val="2"/>
        <charset val="204"/>
      </rPr>
      <t>Приложение № 1</t>
    </r>
    <r>
      <rPr>
        <sz val="9"/>
        <color theme="1"/>
        <rFont val="Tahoma"/>
        <family val="2"/>
        <charset val="204"/>
      </rPr>
      <t xml:space="preserve"> к предложению о размере цен)</t>
    </r>
  </si>
  <si>
    <r>
      <t xml:space="preserve">Основные показатели деятельности генерирующих объектов
</t>
    </r>
    <r>
      <rPr>
        <sz val="9"/>
        <color theme="1"/>
        <rFont val="Tahoma"/>
        <family val="2"/>
        <charset val="204"/>
      </rPr>
      <t>(</t>
    </r>
    <r>
      <rPr>
        <i/>
        <u/>
        <sz val="9"/>
        <color theme="1"/>
        <rFont val="Tahoma"/>
        <family val="2"/>
        <charset val="204"/>
      </rPr>
      <t>Приложение № 4</t>
    </r>
    <r>
      <rPr>
        <sz val="9"/>
        <color theme="1"/>
        <rFont val="Tahoma"/>
        <family val="2"/>
        <charset val="204"/>
      </rPr>
      <t xml:space="preserve"> к предложению о размере цен)</t>
    </r>
  </si>
  <si>
    <r>
      <t xml:space="preserve">Цены (тарифы) по регулируемым видам деятельности организации
</t>
    </r>
    <r>
      <rPr>
        <sz val="9"/>
        <color theme="1"/>
        <rFont val="Tahoma"/>
        <family val="2"/>
        <charset val="204"/>
      </rPr>
      <t>(</t>
    </r>
    <r>
      <rPr>
        <i/>
        <u/>
        <sz val="9"/>
        <color theme="1"/>
        <rFont val="Tahoma"/>
        <family val="2"/>
        <charset val="204"/>
      </rPr>
      <t>Приложение № 5</t>
    </r>
    <r>
      <rPr>
        <sz val="9"/>
        <color theme="1"/>
        <rFont val="Tahoma"/>
        <family val="2"/>
        <charset val="204"/>
      </rPr>
      <t xml:space="preserve"> к предложению о размере цен)</t>
    </r>
  </si>
  <si>
    <t>к предложению о размере цен (тарифов)</t>
  </si>
  <si>
    <t>Полное наименование</t>
  </si>
  <si>
    <t>Сокращенное наименование</t>
  </si>
  <si>
    <t>Место нахождения</t>
  </si>
  <si>
    <t>Адрес электронной почты</t>
  </si>
  <si>
    <t>Факс</t>
  </si>
  <si>
    <t>Приложение № 1</t>
  </si>
  <si>
    <t xml:space="preserve"> к предложению о размере
 цен (тарифов)</t>
  </si>
  <si>
    <t>ФИО руководителя</t>
  </si>
  <si>
    <t>Контактные телефоны</t>
  </si>
  <si>
    <t>+7 495 788-45-88
+7 495 788-46-88
+7 495 788 32 42 (доб.20-32-25)
+7 985 85 00 134</t>
  </si>
  <si>
    <t>№</t>
  </si>
  <si>
    <t>1.</t>
  </si>
  <si>
    <t>2.</t>
  </si>
  <si>
    <t>3.</t>
  </si>
  <si>
    <t>Производство электрической энергии</t>
  </si>
  <si>
    <t>4.</t>
  </si>
  <si>
    <t>Полезный отпуск электрической энергии</t>
  </si>
  <si>
    <t>5.</t>
  </si>
  <si>
    <t>Отпуск тепловой энергии с коллекторов</t>
  </si>
  <si>
    <t>тыс. Гкал</t>
  </si>
  <si>
    <t>6.</t>
  </si>
  <si>
    <t>Отпуск тепловой энергии в сеть</t>
  </si>
  <si>
    <t>7.</t>
  </si>
  <si>
    <t>тыс. рублей</t>
  </si>
  <si>
    <t>7.1.</t>
  </si>
  <si>
    <t>7.2.</t>
  </si>
  <si>
    <t>7.3.</t>
  </si>
  <si>
    <t>8.</t>
  </si>
  <si>
    <t>Топливо - всего</t>
  </si>
  <si>
    <t>8.1.</t>
  </si>
  <si>
    <t>топливо на электрическую энергию</t>
  </si>
  <si>
    <t>удельный расход условного топлива на электрическую энергию</t>
  </si>
  <si>
    <t>8.2.</t>
  </si>
  <si>
    <t>топливо на тепловую энергию</t>
  </si>
  <si>
    <t>удельный расход условного топлива на тепловую энергию</t>
  </si>
  <si>
    <t>кг/Гкал</t>
  </si>
  <si>
    <t>реквизиты решения по удельному расходу условного топлива на отпуск тепловой и электрической энергии</t>
  </si>
  <si>
    <t>9.</t>
  </si>
  <si>
    <t>10.</t>
  </si>
  <si>
    <t>10.1.</t>
  </si>
  <si>
    <t>среднесписочная численность персонала</t>
  </si>
  <si>
    <t>чел</t>
  </si>
  <si>
    <t>10.2.</t>
  </si>
  <si>
    <t>среднемесячная заработная плата на одного работника</t>
  </si>
  <si>
    <t>тыс. рублей на человека</t>
  </si>
  <si>
    <t>10.3.</t>
  </si>
  <si>
    <t>реквизиты отраслевого тарифного соглашения (дата утверждения, срок действия)</t>
  </si>
  <si>
    <t>11.</t>
  </si>
  <si>
    <t>Расходы на производство - всего</t>
  </si>
  <si>
    <t>11.1.</t>
  </si>
  <si>
    <t>11.2.</t>
  </si>
  <si>
    <t>11.3.</t>
  </si>
  <si>
    <t>12.</t>
  </si>
  <si>
    <t>Объем перекрестного субсидирования - всего</t>
  </si>
  <si>
    <t>12.1.</t>
  </si>
  <si>
    <t>12.2.</t>
  </si>
  <si>
    <t>13.</t>
  </si>
  <si>
    <t>Необходимые расходы из прибыли - всего</t>
  </si>
  <si>
    <t>13.1.</t>
  </si>
  <si>
    <t>13.2.</t>
  </si>
  <si>
    <t>13.3.</t>
  </si>
  <si>
    <t>14.</t>
  </si>
  <si>
    <t>Капитальные вложения из прибыли (с учетом налога на прибыль) - всего</t>
  </si>
  <si>
    <t>14.1.</t>
  </si>
  <si>
    <t>14.2.</t>
  </si>
  <si>
    <t>14.3.</t>
  </si>
  <si>
    <t>15.</t>
  </si>
  <si>
    <t>16.</t>
  </si>
  <si>
    <t>%</t>
  </si>
  <si>
    <t>17.</t>
  </si>
  <si>
    <t>Инвестиционная программа не утверждена</t>
  </si>
  <si>
    <t>&lt;*&gt; Базовый период - год, предшествующий расчетному периоду регулирования</t>
  </si>
  <si>
    <t>Фактические показатели за год, предшествующий базовому периоду</t>
  </si>
  <si>
    <t>Показатели, утвержденные на базовый период &lt;*&gt;</t>
  </si>
  <si>
    <t>Предложения на расчетный период регулирования</t>
  </si>
  <si>
    <r>
      <t>млн. кВт</t>
    </r>
    <r>
      <rPr>
        <sz val="10"/>
        <color theme="1"/>
        <rFont val="Calibri"/>
        <family val="2"/>
        <charset val="204"/>
      </rPr>
      <t>∙</t>
    </r>
    <r>
      <rPr>
        <sz val="10"/>
        <color theme="1"/>
        <rFont val="Tahoma"/>
        <family val="2"/>
        <charset val="204"/>
      </rPr>
      <t>ч</t>
    </r>
  </si>
  <si>
    <t>Единица изменения</t>
  </si>
  <si>
    <t>4.1.</t>
  </si>
  <si>
    <t>цена на электрическую энергию</t>
  </si>
  <si>
    <t>4.2.</t>
  </si>
  <si>
    <t>цена на генерирующую мощность</t>
  </si>
  <si>
    <t>руб./МВт в мес.</t>
  </si>
  <si>
    <t>4.3.</t>
  </si>
  <si>
    <t>4.3.1.</t>
  </si>
  <si>
    <t>4.3.2.</t>
  </si>
  <si>
    <t>4.3.3.</t>
  </si>
  <si>
    <t>4.4.</t>
  </si>
  <si>
    <t>4.4.1.</t>
  </si>
  <si>
    <t>4.4.2.</t>
  </si>
  <si>
    <t>4.5.</t>
  </si>
  <si>
    <t>&lt;*&gt; Базовый период - год, предшествующий расчетному периоду регулирования.</t>
  </si>
  <si>
    <r>
      <t>руб./тыс.кВт</t>
    </r>
    <r>
      <rPr>
        <sz val="10"/>
        <color theme="1"/>
        <rFont val="Calibri"/>
        <family val="2"/>
        <charset val="204"/>
      </rPr>
      <t>∙</t>
    </r>
    <r>
      <rPr>
        <sz val="10"/>
        <color theme="1"/>
        <rFont val="Tahoma"/>
        <family val="2"/>
        <charset val="204"/>
      </rPr>
      <t>ч</t>
    </r>
  </si>
  <si>
    <t>руб./куб. м</t>
  </si>
  <si>
    <t>4. Для генерирующих объектов</t>
  </si>
  <si>
    <t>в том числе топливная составляющая &lt;***&gt;</t>
  </si>
  <si>
    <t>&lt;**&gt; Для фактического периода указываются утвержденные тарифы.</t>
  </si>
  <si>
    <t xml:space="preserve">Фактические показатели за год, предшествующий базовому периоду &lt;**&gt; </t>
  </si>
  <si>
    <t>средний одноставочный тариф на тепловую энергию &lt;****&gt;</t>
  </si>
  <si>
    <t>Приложение № 5</t>
  </si>
  <si>
    <t>Приложение № 4</t>
  </si>
  <si>
    <t>Рентабельность продаж (величина прибыли от продажи в каждом рубле выручки) &lt;**&gt;</t>
  </si>
  <si>
    <t>Чистая прибыль (убыток) &lt;**&gt;</t>
  </si>
  <si>
    <t>11.4.</t>
  </si>
  <si>
    <t>относимые на другие виды деятельности</t>
  </si>
  <si>
    <t>&lt;***&gt; Топливная составляющая за фактический период рассчитана на основании фактически понесенных расходов (по данным бухгалтерского учета).</t>
  </si>
  <si>
    <t>&lt;****&gt; среднегодовой тариф на тепловую энергию по г. Челябинск.</t>
  </si>
  <si>
    <t>&lt;****&gt; среднегодовой тариф на тепловую энергию по г. Тюмень.</t>
  </si>
  <si>
    <t>Предложение о размере цен (тарифов) на электрическую энергию (мощность),</t>
  </si>
  <si>
    <t>о размере цен (тарифов) на электрическую энергию (мощность),</t>
  </si>
  <si>
    <t>Цена КОМ &lt;****&gt;</t>
  </si>
  <si>
    <t>&lt;**&gt; Показатель в целом по юридическому лицу на основании данных бухгалтерской отчетности (Форма № 2)</t>
  </si>
  <si>
    <t>&lt;****&gt; Для фактического и базового периода указаны цены (тарифы) на электрическую энергию и мощность, производимые с использованием генерирующих объектов, поставляющих мощность в вынужденном режиме</t>
  </si>
  <si>
    <t>цена на электрическую энергию &lt;****&gt;</t>
  </si>
  <si>
    <t>цена на генерирующую мощность &lt;****&gt;</t>
  </si>
  <si>
    <t>&lt;****&gt;  Для генерирующих объектов, вновь введенных в эксплуатацию, устанавливаются регулируемые цены (тарифы) на мощность, оплачиваемую по регулируемым договорам, на уровне цены (тарифа) на мощность, определенной по итогам конкурентного отбора мощности, в соответствии с пунктом 45 «Основ ценообразования в области регулируемых цен (тарифов) в электроэнергетике»</t>
  </si>
  <si>
    <t>https://tariff.eias.ru/disclo/get_file?p_guid=cdf11faf-9878-4cd7-a127-724ad8362f12</t>
  </si>
  <si>
    <t xml:space="preserve">Инвестиционная программа открытого акционерного общества "Фортум" в сфере теплоснабжения г. Тюмень на 2017 год, утверждена 28.10.2016 г.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</si>
</sst>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р_._-;\-* #,##0.00_р_._-;_-* &quot;-&quot;??_р_._-;_-@_-"/>
    <numFmt numFmtId="165" formatCode="_-* #,##0.00[$€-1]_-;\-* #,##0.00[$€-1]_-;_-* &quot;-&quot;??[$€-1]_-"/>
    <numFmt numFmtId="166" formatCode="&quot;$&quot;#,##0_);[Red]\(&quot;$&quot;#,##0\)"/>
    <numFmt numFmtId="167" formatCode="#,##0_ ;\-#,##0\ "/>
  </numFmts>
  <fonts count="37">
    <font>
      <sz val="11"/>
      <color theme="1"/>
      <name val="Calibri"/>
      <family val="2"/>
      <charset val="204"/>
      <scheme val="minor"/>
    </font>
    <font>
      <sz val="10"/>
      <name val="Arial Cyr"/>
      <charset val="204"/>
    </font>
    <font>
      <sz val="9"/>
      <color indexed="8"/>
      <name val="Tahoma"/>
      <family val="2"/>
      <charset val="204"/>
    </font>
    <font>
      <sz val="9"/>
      <name val="Tahoma"/>
      <family val="2"/>
      <charset val="204"/>
    </font>
    <font>
      <b/>
      <sz val="9"/>
      <name val="Tahoma"/>
      <family val="2"/>
      <charset val="204"/>
    </font>
    <font>
      <sz val="11"/>
      <color theme="1"/>
      <name val="Calibri"/>
      <family val="2"/>
      <charset val="204"/>
      <scheme val="minor"/>
    </font>
    <font>
      <sz val="11"/>
      <color indexed="8"/>
      <name val="Calibri"/>
      <family val="2"/>
      <charset val="204"/>
    </font>
    <font>
      <sz val="10"/>
      <name val="Helv"/>
    </font>
    <font>
      <sz val="10"/>
      <name val="Helv"/>
      <charset val="204"/>
    </font>
    <font>
      <sz val="8"/>
      <name val="Arial"/>
      <family val="2"/>
      <charset val="204"/>
    </font>
    <font>
      <sz val="10"/>
      <name val="Tahoma"/>
      <family val="2"/>
      <charset val="204"/>
    </font>
    <font>
      <sz val="10"/>
      <name val="MS Sans Serif"/>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sz val="11"/>
      <name val="Tahoma"/>
      <family val="2"/>
      <charset val="204"/>
    </font>
    <font>
      <b/>
      <u/>
      <sz val="11"/>
      <color indexed="12"/>
      <name val="Arial"/>
      <family val="2"/>
      <charset val="204"/>
    </font>
    <font>
      <u/>
      <sz val="9"/>
      <color indexed="12"/>
      <name val="Tahoma"/>
      <family val="2"/>
      <charset val="204"/>
    </font>
    <font>
      <b/>
      <u/>
      <sz val="9"/>
      <color indexed="12"/>
      <name val="Tahoma"/>
      <family val="2"/>
      <charset val="204"/>
    </font>
    <font>
      <u/>
      <sz val="10"/>
      <color indexed="12"/>
      <name val="Times New Roman Cyr"/>
      <charset val="204"/>
    </font>
    <font>
      <b/>
      <sz val="14"/>
      <name val="Franklin Gothic Medium"/>
      <family val="2"/>
      <charset val="204"/>
    </font>
    <font>
      <sz val="9"/>
      <color indexed="11"/>
      <name val="Tahoma"/>
      <family val="2"/>
      <charset val="204"/>
    </font>
    <font>
      <sz val="9"/>
      <color indexed="9"/>
      <name val="Tahoma"/>
      <family val="2"/>
      <charset val="204"/>
    </font>
    <font>
      <u/>
      <sz val="11"/>
      <color theme="10"/>
      <name val="Calibri"/>
      <family val="2"/>
      <charset val="204"/>
      <scheme val="minor"/>
    </font>
    <font>
      <sz val="10"/>
      <color theme="1"/>
      <name val="Tahoma"/>
      <family val="2"/>
      <charset val="204"/>
    </font>
    <font>
      <b/>
      <sz val="10"/>
      <color theme="1"/>
      <name val="Tahoma"/>
      <family val="2"/>
      <charset val="204"/>
    </font>
    <font>
      <b/>
      <sz val="9"/>
      <color theme="1"/>
      <name val="Tahoma"/>
      <family val="2"/>
      <charset val="204"/>
    </font>
    <font>
      <sz val="9"/>
      <color theme="1"/>
      <name val="Tahoma"/>
      <family val="2"/>
      <charset val="204"/>
    </font>
    <font>
      <u/>
      <sz val="9"/>
      <color theme="10"/>
      <name val="Tahoma"/>
      <family val="2"/>
      <charset val="204"/>
    </font>
    <font>
      <i/>
      <u/>
      <sz val="9"/>
      <color theme="1"/>
      <name val="Tahoma"/>
      <family val="2"/>
      <charset val="204"/>
    </font>
    <font>
      <u/>
      <sz val="10"/>
      <color theme="10"/>
      <name val="Calibri"/>
      <family val="2"/>
      <charset val="204"/>
      <scheme val="minor"/>
    </font>
    <font>
      <sz val="8"/>
      <color theme="1"/>
      <name val="Tahoma"/>
      <family val="2"/>
      <charset val="204"/>
    </font>
    <font>
      <sz val="10"/>
      <color theme="1"/>
      <name val="Calibri"/>
      <family val="2"/>
      <charset val="204"/>
    </font>
    <font>
      <u/>
      <sz val="9"/>
      <color rgb="FF0000FF"/>
      <name val="Tahoma"/>
      <family val="2"/>
      <charset val="204"/>
    </font>
    <font>
      <sz val="10"/>
      <color theme="1"/>
      <name val="Calibri"/>
      <family val="2"/>
      <charset val="204"/>
      <scheme val="minor"/>
    </font>
  </fonts>
  <fills count="12">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43"/>
        <bgColor indexed="64"/>
      </patternFill>
    </fill>
    <fill>
      <patternFill patternType="solid">
        <fgColor indexed="22"/>
      </patternFill>
    </fill>
    <fill>
      <patternFill patternType="solid">
        <fgColor indexed="55"/>
        <bgColor indexed="64"/>
      </patternFill>
    </fill>
    <fill>
      <patternFill patternType="solid">
        <fgColor indexed="11"/>
        <bgColor indexed="64"/>
      </patternFill>
    </fill>
    <fill>
      <patternFill patternType="solid">
        <fgColor indexed="23"/>
        <bgColor indexed="64"/>
      </patternFill>
    </fill>
    <fill>
      <patternFill patternType="solid">
        <fgColor indexed="47"/>
        <bgColor indexed="64"/>
      </patternFill>
    </fill>
    <fill>
      <patternFill patternType="solid">
        <fgColor indexed="14"/>
        <bgColor indexed="64"/>
      </patternFill>
    </fill>
    <fill>
      <patternFill patternType="lightUp">
        <fgColor theme="0" tint="-0.24994659260841701"/>
        <bgColor indexed="65"/>
      </patternFill>
    </fill>
  </fills>
  <borders count="32">
    <border>
      <left/>
      <right/>
      <top/>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thick">
        <color indexed="23"/>
      </left>
      <right style="thick">
        <color indexed="23"/>
      </right>
      <top style="thick">
        <color indexed="23"/>
      </top>
      <bottom style="thick">
        <color indexed="23"/>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13"/>
      </left>
      <right style="thin">
        <color indexed="13"/>
      </right>
      <top style="thin">
        <color indexed="13"/>
      </top>
      <bottom style="thin">
        <color indexed="13"/>
      </bottom>
      <diagonal/>
    </border>
    <border>
      <left style="medium">
        <color indexed="64"/>
      </left>
      <right style="thin">
        <color indexed="64"/>
      </right>
      <top style="medium">
        <color indexed="64"/>
      </top>
      <bottom style="thin">
        <color indexed="64"/>
      </bottom>
      <diagonal/>
    </border>
    <border>
      <left style="thin">
        <color indexed="45"/>
      </left>
      <right style="thin">
        <color indexed="45"/>
      </right>
      <top style="thin">
        <color indexed="45"/>
      </top>
      <bottom style="thin">
        <color indexed="45"/>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s>
  <cellStyleXfs count="67">
    <xf numFmtId="0" fontId="0" fillId="0" borderId="0"/>
    <xf numFmtId="0" fontId="1" fillId="0" borderId="0"/>
    <xf numFmtId="4" fontId="3" fillId="2" borderId="0" applyBorder="0">
      <alignment horizontal="right"/>
    </xf>
    <xf numFmtId="49" fontId="3" fillId="0" borderId="0" applyBorder="0">
      <alignment vertical="top"/>
    </xf>
    <xf numFmtId="0" fontId="4" fillId="3" borderId="1" applyNumberFormat="0" applyFont="0" applyFill="0" applyAlignment="0" applyProtection="0">
      <alignment horizontal="center" vertical="center" wrapText="1"/>
    </xf>
    <xf numFmtId="0" fontId="7" fillId="0" borderId="0"/>
    <xf numFmtId="165" fontId="7" fillId="0" borderId="0"/>
    <xf numFmtId="0" fontId="8" fillId="0" borderId="0"/>
    <xf numFmtId="38" fontId="9" fillId="0" borderId="0">
      <alignment vertical="top"/>
    </xf>
    <xf numFmtId="38" fontId="9" fillId="0" borderId="0">
      <alignment vertical="top"/>
    </xf>
    <xf numFmtId="38" fontId="9" fillId="0" borderId="0">
      <alignment vertical="top"/>
    </xf>
    <xf numFmtId="38" fontId="9" fillId="0" borderId="0">
      <alignment vertical="top"/>
    </xf>
    <xf numFmtId="38" fontId="9" fillId="0" borderId="0">
      <alignment vertical="top"/>
    </xf>
    <xf numFmtId="38" fontId="9" fillId="0" borderId="0">
      <alignment vertical="top"/>
    </xf>
    <xf numFmtId="38" fontId="9" fillId="0" borderId="0">
      <alignment vertical="top"/>
    </xf>
    <xf numFmtId="38" fontId="9" fillId="0" borderId="0">
      <alignment vertical="top"/>
    </xf>
    <xf numFmtId="38" fontId="9" fillId="0" borderId="0">
      <alignment vertical="top"/>
    </xf>
    <xf numFmtId="38" fontId="9" fillId="0" borderId="0">
      <alignment vertical="top"/>
    </xf>
    <xf numFmtId="38" fontId="9" fillId="0" borderId="0">
      <alignment vertical="top"/>
    </xf>
    <xf numFmtId="38" fontId="9" fillId="0" borderId="0">
      <alignment vertical="top"/>
    </xf>
    <xf numFmtId="0" fontId="10" fillId="0" borderId="2" applyNumberFormat="0" applyAlignment="0">
      <protection locked="0"/>
    </xf>
    <xf numFmtId="166" fontId="11" fillId="0" borderId="0" applyFont="0" applyFill="0" applyBorder="0" applyAlignment="0" applyProtection="0"/>
    <xf numFmtId="0" fontId="12" fillId="0" borderId="0" applyFill="0" applyBorder="0" applyProtection="0">
      <alignment vertical="center"/>
    </xf>
    <xf numFmtId="0" fontId="13" fillId="0" borderId="0" applyNumberFormat="0" applyFill="0" applyBorder="0" applyAlignment="0" applyProtection="0">
      <alignment vertical="top"/>
      <protection locked="0"/>
    </xf>
    <xf numFmtId="0" fontId="10" fillId="5" borderId="2" applyNumberFormat="0" applyAlignment="0"/>
    <xf numFmtId="0" fontId="14" fillId="0" borderId="0" applyNumberFormat="0" applyFill="0" applyBorder="0" applyAlignment="0" applyProtection="0">
      <alignment vertical="top"/>
      <protection locked="0"/>
    </xf>
    <xf numFmtId="0" fontId="15" fillId="0" borderId="0" applyNumberFormat="0" applyFill="0" applyBorder="0" applyAlignment="0" applyProtection="0"/>
    <xf numFmtId="0" fontId="16" fillId="0" borderId="0"/>
    <xf numFmtId="0" fontId="12" fillId="0" borderId="0" applyFill="0" applyBorder="0" applyProtection="0">
      <alignment vertical="center"/>
    </xf>
    <xf numFmtId="0" fontId="12" fillId="0" borderId="0" applyFill="0" applyBorder="0" applyProtection="0">
      <alignment vertical="center"/>
    </xf>
    <xf numFmtId="49" fontId="17" fillId="6" borderId="3" applyNumberFormat="0">
      <alignment horizontal="center" vertical="center"/>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3" fillId="7" borderId="1" applyNumberFormat="0" applyFont="0" applyAlignment="0" applyProtection="0">
      <alignment horizontal="center" vertical="center" wrapText="1"/>
    </xf>
    <xf numFmtId="0" fontId="22" fillId="0" borderId="0" applyBorder="0">
      <alignment horizontal="center" vertical="center" wrapText="1"/>
    </xf>
    <xf numFmtId="0" fontId="4" fillId="0" borderId="4" applyBorder="0">
      <alignment horizontal="center" vertical="center" wrapText="1"/>
    </xf>
    <xf numFmtId="4" fontId="3" fillId="4" borderId="5" applyBorder="0">
      <alignment horizontal="right"/>
    </xf>
    <xf numFmtId="4" fontId="2" fillId="3" borderId="6">
      <alignment horizontal="right" vertical="center"/>
      <protection locked="0"/>
    </xf>
    <xf numFmtId="49" fontId="3" fillId="0" borderId="0" applyBorder="0">
      <alignment vertical="top"/>
    </xf>
    <xf numFmtId="0" fontId="5" fillId="0" borderId="0"/>
    <xf numFmtId="0" fontId="5" fillId="0" borderId="0"/>
    <xf numFmtId="0" fontId="5" fillId="0" borderId="0"/>
    <xf numFmtId="0" fontId="6" fillId="0" borderId="0"/>
    <xf numFmtId="0" fontId="23" fillId="7" borderId="0" applyNumberFormat="0" applyBorder="0" applyAlignment="0">
      <alignment horizontal="left" vertical="center"/>
    </xf>
    <xf numFmtId="49" fontId="3" fillId="0" borderId="0" applyBorder="0">
      <alignment vertical="top"/>
    </xf>
    <xf numFmtId="0" fontId="1" fillId="0" borderId="0"/>
    <xf numFmtId="0" fontId="3" fillId="0" borderId="0" applyNumberFormat="0" applyFont="0" applyAlignment="0" applyProtection="0">
      <alignment horizontal="left" vertical="center"/>
    </xf>
    <xf numFmtId="0" fontId="1" fillId="0" borderId="0"/>
    <xf numFmtId="49" fontId="3" fillId="7" borderId="0" applyBorder="0">
      <alignment vertical="top"/>
    </xf>
    <xf numFmtId="49" fontId="3" fillId="0" borderId="0" applyBorder="0">
      <alignment vertical="top"/>
    </xf>
    <xf numFmtId="0" fontId="1" fillId="0" borderId="0"/>
    <xf numFmtId="0" fontId="24" fillId="8" borderId="6" applyNumberFormat="0" applyAlignment="0">
      <alignment horizontal="center" vertical="center"/>
    </xf>
    <xf numFmtId="9" fontId="1" fillId="0" borderId="0" applyFont="0" applyFill="0" applyBorder="0" applyAlignment="0" applyProtection="0"/>
    <xf numFmtId="0" fontId="7" fillId="0" borderId="0"/>
    <xf numFmtId="164" fontId="6"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 fontId="3" fillId="2" borderId="0" applyFont="0" applyBorder="0">
      <alignment horizontal="right"/>
    </xf>
    <xf numFmtId="4" fontId="3" fillId="2" borderId="0" applyBorder="0">
      <alignment horizontal="right"/>
    </xf>
    <xf numFmtId="4" fontId="3" fillId="9" borderId="7" applyBorder="0">
      <alignment horizontal="right"/>
    </xf>
    <xf numFmtId="4" fontId="3" fillId="10" borderId="6" applyAlignment="0">
      <alignment vertical="center"/>
    </xf>
    <xf numFmtId="0" fontId="24" fillId="9" borderId="8" applyAlignment="0">
      <alignment horizontal="center" vertical="center" wrapText="1"/>
    </xf>
    <xf numFmtId="0" fontId="25" fillId="0" borderId="0" applyNumberFormat="0" applyFill="0" applyBorder="0" applyAlignment="0" applyProtection="0"/>
    <xf numFmtId="4" fontId="3" fillId="2" borderId="5" applyFont="0" applyBorder="0">
      <alignment horizontal="right"/>
    </xf>
  </cellStyleXfs>
  <cellXfs count="109">
    <xf numFmtId="0" fontId="0" fillId="0" borderId="0" xfId="0"/>
    <xf numFmtId="0" fontId="26" fillId="0" borderId="0" xfId="0" applyFont="1" applyAlignment="1">
      <alignment horizontal="left" vertical="center"/>
    </xf>
    <xf numFmtId="0" fontId="26" fillId="0" borderId="0" xfId="0" applyFont="1" applyAlignment="1">
      <alignment horizontal="left" vertical="center"/>
    </xf>
    <xf numFmtId="0" fontId="26" fillId="0" borderId="0" xfId="0" applyFont="1" applyAlignment="1">
      <alignment horizontal="center" vertical="center" wrapText="1"/>
    </xf>
    <xf numFmtId="0" fontId="27" fillId="0" borderId="0" xfId="0" applyFont="1" applyAlignment="1">
      <alignment horizontal="left" vertical="center" wrapText="1"/>
    </xf>
    <xf numFmtId="0" fontId="27" fillId="0" borderId="0" xfId="0" applyFont="1" applyAlignment="1">
      <alignment horizontal="right" vertical="center" wrapText="1"/>
    </xf>
    <xf numFmtId="0" fontId="27" fillId="0" borderId="0" xfId="0" applyFont="1" applyAlignment="1">
      <alignment horizontal="center" vertical="center" wrapText="1"/>
    </xf>
    <xf numFmtId="0" fontId="26" fillId="0" borderId="0" xfId="0" applyFont="1" applyAlignment="1">
      <alignment vertical="center" wrapText="1"/>
    </xf>
    <xf numFmtId="0" fontId="26" fillId="0" borderId="0" xfId="0" applyFont="1" applyFill="1" applyAlignment="1">
      <alignment horizontal="center" vertical="center" wrapText="1"/>
    </xf>
    <xf numFmtId="0" fontId="26" fillId="0" borderId="9" xfId="0" applyFont="1" applyFill="1" applyBorder="1" applyAlignment="1">
      <alignment vertical="center" wrapText="1"/>
    </xf>
    <xf numFmtId="0" fontId="26" fillId="0" borderId="9" xfId="0" applyFont="1" applyBorder="1" applyAlignment="1">
      <alignment horizontal="center" vertical="center" wrapText="1"/>
    </xf>
    <xf numFmtId="0" fontId="26" fillId="0" borderId="9" xfId="0" applyFont="1" applyFill="1" applyBorder="1" applyAlignment="1">
      <alignment horizontal="center" vertical="center" wrapText="1"/>
    </xf>
    <xf numFmtId="0" fontId="26" fillId="0" borderId="0" xfId="0" applyFont="1" applyAlignment="1">
      <alignment vertical="center"/>
    </xf>
    <xf numFmtId="0" fontId="27" fillId="0" borderId="0" xfId="0" applyFont="1" applyBorder="1" applyAlignment="1">
      <alignment horizontal="center" vertical="center"/>
    </xf>
    <xf numFmtId="0" fontId="27" fillId="0" borderId="0" xfId="0" applyFont="1" applyBorder="1" applyAlignment="1">
      <alignment horizontal="right" vertical="center"/>
    </xf>
    <xf numFmtId="0" fontId="26" fillId="0" borderId="9" xfId="0" applyFont="1" applyBorder="1" applyAlignment="1">
      <alignment vertical="center"/>
    </xf>
    <xf numFmtId="0" fontId="29" fillId="0" borderId="0" xfId="0" applyFont="1" applyAlignment="1">
      <alignment vertical="center"/>
    </xf>
    <xf numFmtId="0" fontId="28" fillId="0" borderId="26" xfId="0" applyFont="1" applyBorder="1" applyAlignment="1">
      <alignment horizontal="center" vertical="center"/>
    </xf>
    <xf numFmtId="0" fontId="28" fillId="0" borderId="27" xfId="0" applyFont="1" applyBorder="1" applyAlignment="1">
      <alignment horizontal="left" vertical="center" wrapText="1"/>
    </xf>
    <xf numFmtId="0" fontId="30" fillId="0" borderId="0" xfId="65" quotePrefix="1" applyFont="1" applyAlignment="1">
      <alignment vertical="center"/>
    </xf>
    <xf numFmtId="0" fontId="29" fillId="0" borderId="0" xfId="0" applyFont="1" applyAlignment="1">
      <alignment horizontal="center" vertical="center" wrapText="1"/>
    </xf>
    <xf numFmtId="0" fontId="3" fillId="0" borderId="9"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9" fillId="0" borderId="9" xfId="0" applyFont="1" applyFill="1" applyBorder="1" applyAlignment="1">
      <alignment vertical="center" wrapText="1"/>
    </xf>
    <xf numFmtId="0" fontId="32" fillId="0" borderId="0" xfId="65" applyFont="1" applyAlignment="1">
      <alignment vertical="center"/>
    </xf>
    <xf numFmtId="0" fontId="27" fillId="0" borderId="0" xfId="0" applyFont="1" applyAlignment="1">
      <alignment horizontal="center" vertical="center"/>
    </xf>
    <xf numFmtId="0" fontId="26" fillId="0" borderId="0" xfId="0" applyFont="1" applyAlignment="1">
      <alignment horizontal="right" vertical="center"/>
    </xf>
    <xf numFmtId="0" fontId="26" fillId="0" borderId="0" xfId="0" applyFont="1" applyAlignment="1">
      <alignment horizontal="center" vertical="center"/>
    </xf>
    <xf numFmtId="49" fontId="26" fillId="0" borderId="9" xfId="0" applyNumberFormat="1" applyFont="1" applyBorder="1" applyAlignment="1">
      <alignment vertical="center" wrapText="1"/>
    </xf>
    <xf numFmtId="4" fontId="26" fillId="0" borderId="9" xfId="0" applyNumberFormat="1" applyFont="1" applyFill="1" applyBorder="1" applyAlignment="1">
      <alignment horizontal="center" vertical="center"/>
    </xf>
    <xf numFmtId="0" fontId="26" fillId="0" borderId="9" xfId="0" applyFont="1" applyFill="1" applyBorder="1" applyAlignment="1">
      <alignment horizontal="center" vertical="center" wrapText="1"/>
    </xf>
    <xf numFmtId="10" fontId="10" fillId="0" borderId="9" xfId="0" applyNumberFormat="1" applyFont="1" applyFill="1" applyBorder="1" applyAlignment="1">
      <alignment horizontal="center" vertical="center"/>
    </xf>
    <xf numFmtId="0" fontId="26" fillId="0" borderId="0" xfId="0" applyFont="1" applyFill="1" applyAlignment="1">
      <alignment horizontal="center" vertical="center"/>
    </xf>
    <xf numFmtId="0" fontId="26" fillId="0" borderId="0" xfId="0" applyFont="1" applyFill="1" applyAlignment="1">
      <alignment vertical="center"/>
    </xf>
    <xf numFmtId="0" fontId="26" fillId="0" borderId="0" xfId="0" applyFont="1" applyFill="1" applyAlignment="1">
      <alignment horizontal="right" vertical="center"/>
    </xf>
    <xf numFmtId="0" fontId="27" fillId="0" borderId="0" xfId="0" applyFont="1" applyFill="1" applyAlignment="1">
      <alignment horizontal="center" vertical="center"/>
    </xf>
    <xf numFmtId="0" fontId="26" fillId="0" borderId="9" xfId="0" applyFont="1" applyFill="1" applyBorder="1" applyAlignment="1">
      <alignment horizontal="center" vertical="center"/>
    </xf>
    <xf numFmtId="0" fontId="26" fillId="0" borderId="9" xfId="0" applyFont="1" applyFill="1" applyBorder="1" applyAlignment="1">
      <alignment horizontal="left" vertical="center" wrapText="1"/>
    </xf>
    <xf numFmtId="0" fontId="26" fillId="0" borderId="9" xfId="0" applyFont="1" applyFill="1" applyBorder="1" applyAlignment="1">
      <alignment horizontal="left" vertical="center" wrapText="1" indent="2"/>
    </xf>
    <xf numFmtId="16" fontId="26" fillId="0" borderId="9" xfId="0" applyNumberFormat="1" applyFont="1" applyFill="1" applyBorder="1" applyAlignment="1">
      <alignment horizontal="center" vertical="center"/>
    </xf>
    <xf numFmtId="4" fontId="26" fillId="11" borderId="9" xfId="0" applyNumberFormat="1" applyFont="1" applyFill="1" applyBorder="1" applyAlignment="1">
      <alignment horizontal="center" vertical="center"/>
    </xf>
    <xf numFmtId="164" fontId="26" fillId="11" borderId="9" xfId="0" applyNumberFormat="1" applyFont="1" applyFill="1" applyBorder="1" applyAlignment="1">
      <alignment horizontal="center" vertical="center" wrapText="1"/>
    </xf>
    <xf numFmtId="0" fontId="26" fillId="0" borderId="29" xfId="0" applyFont="1" applyFill="1" applyBorder="1" applyAlignment="1">
      <alignment horizontal="right" vertical="center" wrapText="1"/>
    </xf>
    <xf numFmtId="0" fontId="26" fillId="0" borderId="30" xfId="0" applyFont="1" applyBorder="1" applyAlignment="1">
      <alignment horizontal="left" vertical="center" wrapText="1"/>
    </xf>
    <xf numFmtId="0" fontId="26" fillId="11" borderId="9" xfId="0" applyFont="1" applyFill="1" applyBorder="1" applyAlignment="1">
      <alignment vertical="center"/>
    </xf>
    <xf numFmtId="0" fontId="26" fillId="0" borderId="29" xfId="0" applyFont="1" applyFill="1" applyBorder="1" applyAlignment="1">
      <alignment horizontal="left" vertical="center" wrapText="1" indent="2"/>
    </xf>
    <xf numFmtId="0" fontId="26" fillId="0" borderId="9" xfId="0" applyFont="1" applyFill="1" applyBorder="1" applyAlignment="1">
      <alignment horizontal="left" vertical="center" wrapText="1" indent="1"/>
    </xf>
    <xf numFmtId="4" fontId="26" fillId="0" borderId="0" xfId="0" applyNumberFormat="1" applyFont="1" applyFill="1" applyAlignment="1">
      <alignment vertical="center"/>
    </xf>
    <xf numFmtId="0" fontId="26" fillId="0" borderId="0" xfId="0" applyFont="1" applyAlignment="1">
      <alignment horizontal="left" vertical="center"/>
    </xf>
    <xf numFmtId="0" fontId="27" fillId="0" borderId="0" xfId="0" applyFont="1" applyFill="1" applyAlignment="1">
      <alignment horizontal="center" vertical="center"/>
    </xf>
    <xf numFmtId="0" fontId="26" fillId="0" borderId="9" xfId="0" applyFont="1" applyFill="1" applyBorder="1" applyAlignment="1">
      <alignment horizontal="center" vertical="center" wrapText="1"/>
    </xf>
    <xf numFmtId="0" fontId="26" fillId="0" borderId="9" xfId="0" applyFont="1" applyBorder="1" applyAlignment="1">
      <alignment horizontal="center" vertical="center" wrapText="1"/>
    </xf>
    <xf numFmtId="167" fontId="10" fillId="0" borderId="9" xfId="0" applyNumberFormat="1" applyFont="1" applyFill="1" applyBorder="1" applyAlignment="1">
      <alignment horizontal="center" vertical="center"/>
    </xf>
    <xf numFmtId="0" fontId="27" fillId="0" borderId="0" xfId="0" applyFont="1" applyFill="1" applyAlignment="1">
      <alignment horizontal="center" vertical="center"/>
    </xf>
    <xf numFmtId="0" fontId="26" fillId="0" borderId="9" xfId="0" applyFont="1" applyFill="1" applyBorder="1" applyAlignment="1">
      <alignment horizontal="center" vertical="center" wrapText="1"/>
    </xf>
    <xf numFmtId="0" fontId="26" fillId="0" borderId="9" xfId="0" applyFont="1" applyBorder="1" applyAlignment="1">
      <alignment horizontal="center" vertical="center" wrapText="1"/>
    </xf>
    <xf numFmtId="0" fontId="26" fillId="0" borderId="0" xfId="0" applyFont="1" applyAlignment="1">
      <alignment horizontal="left" vertical="center"/>
    </xf>
    <xf numFmtId="0" fontId="30" fillId="0" borderId="20" xfId="65" applyFont="1" applyBorder="1" applyAlignment="1">
      <alignment vertical="center"/>
    </xf>
    <xf numFmtId="0" fontId="35" fillId="0" borderId="25" xfId="65" applyFont="1" applyBorder="1" applyAlignment="1">
      <alignment vertical="center"/>
    </xf>
    <xf numFmtId="0" fontId="35" fillId="0" borderId="20" xfId="65" applyFont="1" applyBorder="1" applyAlignment="1">
      <alignment vertical="center"/>
    </xf>
    <xf numFmtId="0" fontId="35" fillId="0" borderId="23" xfId="65" applyFont="1" applyBorder="1" applyAlignment="1">
      <alignment vertical="center"/>
    </xf>
    <xf numFmtId="0" fontId="35" fillId="0" borderId="28" xfId="65" applyFont="1" applyBorder="1" applyAlignment="1">
      <alignment vertical="center"/>
    </xf>
    <xf numFmtId="0" fontId="26" fillId="0" borderId="9" xfId="0" applyFont="1" applyFill="1" applyBorder="1" applyAlignment="1">
      <alignment horizontal="center" vertical="center" wrapText="1"/>
    </xf>
    <xf numFmtId="4" fontId="26" fillId="0" borderId="0" xfId="0" applyNumberFormat="1" applyFont="1" applyFill="1" applyAlignment="1">
      <alignment horizontal="center" vertical="center" wrapText="1"/>
    </xf>
    <xf numFmtId="49" fontId="26" fillId="0" borderId="0" xfId="0" applyNumberFormat="1" applyFont="1" applyFill="1" applyAlignment="1">
      <alignment vertical="center"/>
    </xf>
    <xf numFmtId="49" fontId="26" fillId="0" borderId="0" xfId="0" applyNumberFormat="1" applyFont="1" applyAlignment="1">
      <alignment vertical="center"/>
    </xf>
    <xf numFmtId="0" fontId="36" fillId="0" borderId="0" xfId="0" applyFont="1"/>
    <xf numFmtId="0" fontId="26" fillId="0" borderId="9" xfId="0" applyFont="1" applyFill="1" applyBorder="1" applyAlignment="1">
      <alignment horizontal="center" vertical="center" wrapText="1"/>
    </xf>
    <xf numFmtId="0" fontId="29" fillId="0" borderId="9"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5" xfId="0" applyFont="1" applyBorder="1" applyAlignment="1">
      <alignment horizontal="center" vertical="center" wrapText="1"/>
    </xf>
    <xf numFmtId="0" fontId="27" fillId="0" borderId="0" xfId="0" applyFont="1" applyAlignment="1">
      <alignment horizontal="center" vertical="center" wrapText="1"/>
    </xf>
    <xf numFmtId="0" fontId="33" fillId="0" borderId="0" xfId="0" applyFont="1" applyAlignment="1">
      <alignment horizontal="center" vertical="center" wrapText="1"/>
    </xf>
    <xf numFmtId="0" fontId="33" fillId="0" borderId="0" xfId="0" applyFont="1" applyFill="1" applyAlignment="1">
      <alignment horizontal="center" vertical="center" wrapText="1"/>
    </xf>
    <xf numFmtId="0" fontId="28" fillId="0" borderId="17" xfId="0" applyFont="1" applyBorder="1" applyAlignment="1">
      <alignment horizontal="center" vertical="center"/>
    </xf>
    <xf numFmtId="0" fontId="29" fillId="0" borderId="19" xfId="0" applyFont="1" applyBorder="1" applyAlignment="1">
      <alignment horizontal="center" vertical="center"/>
    </xf>
    <xf numFmtId="0" fontId="29" fillId="0" borderId="21" xfId="0" applyFont="1" applyBorder="1" applyAlignment="1">
      <alignment horizontal="center" vertical="center"/>
    </xf>
    <xf numFmtId="0" fontId="28" fillId="0" borderId="18" xfId="0" applyFont="1" applyBorder="1" applyAlignment="1">
      <alignment vertical="center" wrapText="1"/>
    </xf>
    <xf numFmtId="0" fontId="29" fillId="0" borderId="9" xfId="0" applyFont="1" applyBorder="1" applyAlignment="1">
      <alignment vertical="center" wrapText="1"/>
    </xf>
    <xf numFmtId="0" fontId="29" fillId="0" borderId="22" xfId="0" applyFont="1" applyBorder="1" applyAlignment="1">
      <alignment vertical="center" wrapText="1"/>
    </xf>
    <xf numFmtId="0" fontId="28" fillId="0" borderId="16" xfId="0" applyFont="1" applyBorder="1" applyAlignment="1">
      <alignment horizontal="left" vertical="center" wrapText="1"/>
    </xf>
    <xf numFmtId="0" fontId="28" fillId="0" borderId="9" xfId="0" applyFont="1" applyBorder="1" applyAlignment="1">
      <alignment horizontal="left" vertical="center" wrapText="1"/>
    </xf>
    <xf numFmtId="0" fontId="28" fillId="0" borderId="22" xfId="0" applyFont="1" applyBorder="1" applyAlignment="1">
      <alignment horizontal="left" vertical="center" wrapText="1"/>
    </xf>
    <xf numFmtId="0" fontId="28" fillId="0" borderId="24" xfId="0" applyFont="1" applyBorder="1" applyAlignment="1">
      <alignment horizontal="center" vertical="center"/>
    </xf>
    <xf numFmtId="0" fontId="28" fillId="0" borderId="19" xfId="0" applyFont="1" applyBorder="1" applyAlignment="1">
      <alignment horizontal="center" vertical="center"/>
    </xf>
    <xf numFmtId="0" fontId="29" fillId="0" borderId="19" xfId="0" applyFont="1" applyBorder="1" applyAlignment="1">
      <alignment vertical="center"/>
    </xf>
    <xf numFmtId="0" fontId="29" fillId="0" borderId="21" xfId="0" applyFont="1" applyBorder="1" applyAlignment="1">
      <alignment vertical="center"/>
    </xf>
    <xf numFmtId="0" fontId="27" fillId="0" borderId="0" xfId="0" applyFont="1" applyBorder="1" applyAlignment="1">
      <alignment horizontal="center" vertical="center"/>
    </xf>
    <xf numFmtId="0" fontId="33" fillId="0" borderId="0" xfId="0" applyFont="1" applyBorder="1" applyAlignment="1">
      <alignment horizontal="center" vertical="center" wrapText="1"/>
    </xf>
    <xf numFmtId="0" fontId="27" fillId="0" borderId="0" xfId="0" applyFont="1" applyAlignment="1">
      <alignment horizontal="center" vertical="center"/>
    </xf>
    <xf numFmtId="0" fontId="26" fillId="0" borderId="0" xfId="0" applyFont="1" applyFill="1" applyAlignment="1">
      <alignment horizontal="left" vertical="center"/>
    </xf>
    <xf numFmtId="0" fontId="27" fillId="0" borderId="0" xfId="0" applyFont="1" applyFill="1" applyAlignment="1">
      <alignment horizontal="center" vertical="center"/>
    </xf>
    <xf numFmtId="0" fontId="26" fillId="0" borderId="9" xfId="0" applyFont="1" applyFill="1" applyBorder="1" applyAlignment="1">
      <alignment horizontal="center" vertical="center" wrapText="1"/>
    </xf>
    <xf numFmtId="0" fontId="26" fillId="0" borderId="0" xfId="0" applyFont="1" applyFill="1" applyAlignment="1">
      <alignment horizontal="left" vertical="center" wrapText="1"/>
    </xf>
    <xf numFmtId="4" fontId="26" fillId="0" borderId="29" xfId="0" applyNumberFormat="1" applyFont="1" applyFill="1" applyBorder="1" applyAlignment="1">
      <alignment horizontal="center" vertical="center"/>
    </xf>
    <xf numFmtId="0" fontId="26" fillId="0" borderId="30" xfId="0" applyFont="1" applyFill="1" applyBorder="1" applyAlignment="1">
      <alignment horizontal="center" vertical="center"/>
    </xf>
    <xf numFmtId="0" fontId="27" fillId="0" borderId="29"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30" xfId="0" applyFont="1" applyBorder="1" applyAlignment="1">
      <alignment horizontal="center" vertical="center" wrapText="1"/>
    </xf>
    <xf numFmtId="4" fontId="26" fillId="0" borderId="30" xfId="0" applyNumberFormat="1" applyFont="1" applyFill="1" applyBorder="1" applyAlignment="1">
      <alignment horizontal="center" vertical="center"/>
    </xf>
    <xf numFmtId="0" fontId="26" fillId="0" borderId="9" xfId="0" applyFont="1" applyBorder="1" applyAlignment="1">
      <alignment horizontal="center" vertical="center" wrapText="1"/>
    </xf>
    <xf numFmtId="0" fontId="26" fillId="11" borderId="29" xfId="0" applyFont="1" applyFill="1" applyBorder="1" applyAlignment="1">
      <alignment horizontal="center" vertical="center"/>
    </xf>
    <xf numFmtId="0" fontId="26" fillId="11" borderId="30" xfId="0" applyFont="1" applyFill="1" applyBorder="1" applyAlignment="1">
      <alignment horizontal="center" vertical="center"/>
    </xf>
    <xf numFmtId="4" fontId="26" fillId="11" borderId="29" xfId="0" applyNumberFormat="1" applyFont="1" applyFill="1" applyBorder="1" applyAlignment="1">
      <alignment horizontal="center" vertical="center"/>
    </xf>
    <xf numFmtId="4" fontId="26" fillId="11" borderId="30" xfId="0" applyNumberFormat="1" applyFont="1" applyFill="1" applyBorder="1" applyAlignment="1">
      <alignment horizontal="center" vertical="center"/>
    </xf>
  </cellXfs>
  <cellStyles count="67">
    <cellStyle name=" 1" xfId="5"/>
    <cellStyle name=" 1 2" xfId="6"/>
    <cellStyle name=" 1_Stage1" xfId="7"/>
    <cellStyle name="_Model_RAB Мой_PR.PROG.WARM.NOTCOMBI.2012.2.16_v1.4(04.04.11) " xfId="8"/>
    <cellStyle name="_Model_RAB Мой_Книга2_PR.PROG.WARM.NOTCOMBI.2012.2.16_v1.4(04.04.11) " xfId="9"/>
    <cellStyle name="_Model_RAB_MRSK_svod_PR.PROG.WARM.NOTCOMBI.2012.2.16_v1.4(04.04.11) " xfId="10"/>
    <cellStyle name="_Model_RAB_MRSK_svod_Книга2_PR.PROG.WARM.NOTCOMBI.2012.2.16_v1.4(04.04.11) " xfId="11"/>
    <cellStyle name="_МОДЕЛЬ_1 (2)_PR.PROG.WARM.NOTCOMBI.2012.2.16_v1.4(04.04.11) " xfId="12"/>
    <cellStyle name="_МОДЕЛЬ_1 (2)_Книга2_PR.PROG.WARM.NOTCOMBI.2012.2.16_v1.4(04.04.11) " xfId="13"/>
    <cellStyle name="_пр 5 тариф RAB_PR.PROG.WARM.NOTCOMBI.2012.2.16_v1.4(04.04.11) " xfId="14"/>
    <cellStyle name="_пр 5 тариф RAB_Книга2_PR.PROG.WARM.NOTCOMBI.2012.2.16_v1.4(04.04.11) " xfId="15"/>
    <cellStyle name="_Расчет RAB_22072008_PR.PROG.WARM.NOTCOMBI.2012.2.16_v1.4(04.04.11) " xfId="16"/>
    <cellStyle name="_Расчет RAB_22072008_Книга2_PR.PROG.WARM.NOTCOMBI.2012.2.16_v1.4(04.04.11) " xfId="17"/>
    <cellStyle name="_Расчет RAB_Лен и МОЭСК_с 2010 года_14.04.2009_со сглаж_version 3.0_без ФСК_PR.PROG.WARM.NOTCOMBI.2012.2.16_v1.4(04.04.11) " xfId="18"/>
    <cellStyle name="_Расчет RAB_Лен и МОЭСК_с 2010 года_14.04.2009_со сглаж_version 3.0_без ФСК_Книга2_PR.PROG.WARM.NOTCOMBI.2012.2.16_v1.4(04.04.11) " xfId="19"/>
    <cellStyle name="Cells 2" xfId="20"/>
    <cellStyle name="Currency [0]" xfId="21"/>
    <cellStyle name="Currency2" xfId="22"/>
    <cellStyle name="Followed Hyperlink" xfId="23"/>
    <cellStyle name="Header 3" xfId="24"/>
    <cellStyle name="Hyperlink" xfId="25"/>
    <cellStyle name="normal" xfId="26"/>
    <cellStyle name="Normal1" xfId="27"/>
    <cellStyle name="Normal2" xfId="28"/>
    <cellStyle name="Percent1" xfId="29"/>
    <cellStyle name="Title 4" xfId="30"/>
    <cellStyle name="Гиперссылка" xfId="65" builtinId="8"/>
    <cellStyle name="Гиперссылка 2" xfId="31"/>
    <cellStyle name="Гиперссылка 2 2" xfId="32"/>
    <cellStyle name="Гиперссылка 4" xfId="33"/>
    <cellStyle name="Гиперссылка 4 2" xfId="34"/>
    <cellStyle name="Границы" xfId="4"/>
    <cellStyle name="Заголовки" xfId="35"/>
    <cellStyle name="Заголовок" xfId="36"/>
    <cellStyle name="ЗаголовокСтолбца" xfId="37"/>
    <cellStyle name="Значение" xfId="38"/>
    <cellStyle name="Значения" xfId="39"/>
    <cellStyle name="Обычный" xfId="0" builtinId="0"/>
    <cellStyle name="Обычный 10" xfId="40"/>
    <cellStyle name="Обычный 11" xfId="41"/>
    <cellStyle name="Обычный 11 3" xfId="42"/>
    <cellStyle name="Обычный 12" xfId="43"/>
    <cellStyle name="Обычный 12 2" xfId="44"/>
    <cellStyle name="Обычный 13" xfId="1"/>
    <cellStyle name="Обычный 2" xfId="3"/>
    <cellStyle name="Обычный 2 2" xfId="45"/>
    <cellStyle name="Обычный 2 3" xfId="46"/>
    <cellStyle name="Обычный 2_наш последний RAB (28.09.10)" xfId="47"/>
    <cellStyle name="Обычный 3" xfId="48"/>
    <cellStyle name="Обычный 3 2" xfId="49"/>
    <cellStyle name="Обычный 3 3" xfId="50"/>
    <cellStyle name="Обычный 4" xfId="51"/>
    <cellStyle name="Обычный 9 2" xfId="52"/>
    <cellStyle name="Показатели1" xfId="53"/>
    <cellStyle name="Процентный 5" xfId="54"/>
    <cellStyle name="Стиль 1" xfId="55"/>
    <cellStyle name="Финансовый 2" xfId="56"/>
    <cellStyle name="Финансовый 3" xfId="57"/>
    <cellStyle name="Финансовый 3 2_TEHSHEET" xfId="58"/>
    <cellStyle name="Финансовый 4 2" xfId="59"/>
    <cellStyle name="Формула" xfId="2"/>
    <cellStyle name="Формула 3" xfId="60"/>
    <cellStyle name="Формула_GRES.2007.5" xfId="61"/>
    <cellStyle name="ФормулаВБ" xfId="62"/>
    <cellStyle name="ФормулаНаКонтроль" xfId="66"/>
    <cellStyle name="Формулы" xfId="63"/>
    <cellStyle name="Шапка таблицы" xfId="64"/>
  </cellStyles>
  <dxfs count="48">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0000FF"/>
      <color rgb="FFCCFFFF"/>
      <color rgb="FFCCFFCC"/>
      <color rgb="FFFFFFCC"/>
      <color rgb="FF99FF33"/>
      <color rgb="FFFFCCFF"/>
      <color rgb="FF66CCFF"/>
      <color rgb="FFFFCC99"/>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externalLink" Target="externalLinks/externalLink7.xml"/><Relationship Id="rId47" Type="http://schemas.openxmlformats.org/officeDocument/2006/relationships/externalLink" Target="externalLinks/externalLink12.xml"/><Relationship Id="rId63" Type="http://schemas.openxmlformats.org/officeDocument/2006/relationships/externalLink" Target="externalLinks/externalLink28.xml"/><Relationship Id="rId68" Type="http://schemas.openxmlformats.org/officeDocument/2006/relationships/externalLink" Target="externalLinks/externalLink33.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externalLink" Target="externalLinks/externalLink10.xml"/><Relationship Id="rId53" Type="http://schemas.openxmlformats.org/officeDocument/2006/relationships/externalLink" Target="externalLinks/externalLink18.xml"/><Relationship Id="rId58" Type="http://schemas.openxmlformats.org/officeDocument/2006/relationships/externalLink" Target="externalLinks/externalLink23.xml"/><Relationship Id="rId66" Type="http://schemas.openxmlformats.org/officeDocument/2006/relationships/externalLink" Target="externalLinks/externalLink31.xml"/><Relationship Id="rId74" Type="http://schemas.openxmlformats.org/officeDocument/2006/relationships/theme" Target="theme/theme1.xml"/><Relationship Id="rId79" Type="http://schemas.openxmlformats.org/officeDocument/2006/relationships/customXml" Target="../customXml/item2.xml"/><Relationship Id="rId5" Type="http://schemas.openxmlformats.org/officeDocument/2006/relationships/worksheet" Target="worksheets/sheet5.xml"/><Relationship Id="rId61" Type="http://schemas.openxmlformats.org/officeDocument/2006/relationships/externalLink" Target="externalLinks/externalLink26.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8.xml"/><Relationship Id="rId48" Type="http://schemas.openxmlformats.org/officeDocument/2006/relationships/externalLink" Target="externalLinks/externalLink13.xml"/><Relationship Id="rId56" Type="http://schemas.openxmlformats.org/officeDocument/2006/relationships/externalLink" Target="externalLinks/externalLink21.xml"/><Relationship Id="rId64" Type="http://schemas.openxmlformats.org/officeDocument/2006/relationships/externalLink" Target="externalLinks/externalLink29.xml"/><Relationship Id="rId69" Type="http://schemas.openxmlformats.org/officeDocument/2006/relationships/externalLink" Target="externalLinks/externalLink34.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16.xml"/><Relationship Id="rId72" Type="http://schemas.openxmlformats.org/officeDocument/2006/relationships/externalLink" Target="externalLinks/externalLink37.xml"/><Relationship Id="rId80"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externalLink" Target="externalLinks/externalLink11.xml"/><Relationship Id="rId59" Type="http://schemas.openxmlformats.org/officeDocument/2006/relationships/externalLink" Target="externalLinks/externalLink24.xml"/><Relationship Id="rId67" Type="http://schemas.openxmlformats.org/officeDocument/2006/relationships/externalLink" Target="externalLinks/externalLink32.xml"/><Relationship Id="rId20" Type="http://schemas.openxmlformats.org/officeDocument/2006/relationships/worksheet" Target="worksheets/sheet20.xml"/><Relationship Id="rId41" Type="http://schemas.openxmlformats.org/officeDocument/2006/relationships/externalLink" Target="externalLinks/externalLink6.xml"/><Relationship Id="rId54" Type="http://schemas.openxmlformats.org/officeDocument/2006/relationships/externalLink" Target="externalLinks/externalLink19.xml"/><Relationship Id="rId62" Type="http://schemas.openxmlformats.org/officeDocument/2006/relationships/externalLink" Target="externalLinks/externalLink27.xml"/><Relationship Id="rId70" Type="http://schemas.openxmlformats.org/officeDocument/2006/relationships/externalLink" Target="externalLinks/externalLink35.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49" Type="http://schemas.openxmlformats.org/officeDocument/2006/relationships/externalLink" Target="externalLinks/externalLink14.xml"/><Relationship Id="rId57" Type="http://schemas.openxmlformats.org/officeDocument/2006/relationships/externalLink" Target="externalLinks/externalLink22.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9.xml"/><Relationship Id="rId52" Type="http://schemas.openxmlformats.org/officeDocument/2006/relationships/externalLink" Target="externalLinks/externalLink17.xml"/><Relationship Id="rId60" Type="http://schemas.openxmlformats.org/officeDocument/2006/relationships/externalLink" Target="externalLinks/externalLink25.xml"/><Relationship Id="rId65" Type="http://schemas.openxmlformats.org/officeDocument/2006/relationships/externalLink" Target="externalLinks/externalLink30.xml"/><Relationship Id="rId73" Type="http://schemas.openxmlformats.org/officeDocument/2006/relationships/externalLink" Target="externalLinks/externalLink38.xml"/><Relationship Id="rId78"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4.xml"/><Relationship Id="rId34" Type="http://schemas.openxmlformats.org/officeDocument/2006/relationships/worksheet" Target="worksheets/sheet34.xml"/><Relationship Id="rId50" Type="http://schemas.openxmlformats.org/officeDocument/2006/relationships/externalLink" Target="externalLinks/externalLink15.xml"/><Relationship Id="rId55" Type="http://schemas.openxmlformats.org/officeDocument/2006/relationships/externalLink" Target="externalLinks/externalLink20.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externalLink" Target="externalLinks/externalLink36.xml"/><Relationship Id="rId2" Type="http://schemas.openxmlformats.org/officeDocument/2006/relationships/worksheet" Target="worksheets/sheet2.xml"/><Relationship Id="rId29" Type="http://schemas.openxmlformats.org/officeDocument/2006/relationships/worksheet" Target="worksheets/sheet2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22</xdr:row>
      <xdr:rowOff>0</xdr:rowOff>
    </xdr:from>
    <xdr:to>
      <xdr:col>1</xdr:col>
      <xdr:colOff>285750</xdr:colOff>
      <xdr:row>28</xdr:row>
      <xdr:rowOff>0</xdr:rowOff>
    </xdr:to>
    <xdr:pic>
      <xdr:nvPicPr>
        <xdr:cNvPr id="2" name="cmdCreatePrintedForm" descr="Создание печатной формы" hidden="1"/>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19</xdr:row>
      <xdr:rowOff>0</xdr:rowOff>
    </xdr:from>
    <xdr:to>
      <xdr:col>2</xdr:col>
      <xdr:colOff>190500</xdr:colOff>
      <xdr:row>20</xdr:row>
      <xdr:rowOff>31750</xdr:rowOff>
    </xdr:to>
    <xdr:grpSp>
      <xdr:nvGrpSpPr>
        <xdr:cNvPr id="3" name="shCalendar" hidden="1"/>
        <xdr:cNvGrpSpPr>
          <a:grpSpLocks/>
        </xdr:cNvGrpSpPr>
      </xdr:nvGrpSpPr>
      <xdr:grpSpPr bwMode="auto">
        <a:xfrm>
          <a:off x="7981950" y="3562350"/>
          <a:ext cx="190500" cy="193675"/>
          <a:chOff x="13896191" y="1813753"/>
          <a:chExt cx="211023" cy="178845"/>
        </a:xfrm>
      </xdr:grpSpPr>
      <xdr:sp macro="" textlink="">
        <xdr:nvSpPr>
          <xdr:cNvPr id="4"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xdr:nvPicPr>
          <xdr:cNvPr id="5"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OPEN.INFO.OR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OTO/&#1041;&#1040;&#1047;&#1040;%20&#1044;&#1040;&#1053;&#1053;&#1067;&#1061;/&#1060;&#1057;&#1058;%20&#1088;&#1077;&#1096;&#1077;&#1085;&#1080;&#1103;/2017/&#1042;&#1056;/&#1055;&#1088;&#1086;&#1077;&#1082;&#1090;_21.11.2016_&#1054;&#1040;&#1054;%20&#1060;&#1086;&#1088;&#1090;&#1091;&#1084;_&#1040;&#1088;&#1075;&#1072;&#1103;&#1096;&#1089;&#1082;&#1072;&#1103;%20&#1058;&#1069;&#1062;%20&#1073;&#1077;&#1079;%20&#1044;&#1055;&#1052;_&#1053;&#1042;_17_&#1042;_&#1060;&#1057;&#105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OTO/&#1041;&#1040;&#1047;&#1040;%20&#1044;&#1040;&#1053;&#1053;&#1067;&#1061;/&#1040;&#1085;&#1072;&#1083;&#1080;&#1090;&#1080;&#1095;&#1077;&#1089;&#1082;&#1072;&#1103;%20&#1080;&#1085;&#1092;&#1086;&#1088;&#1084;&#1072;&#1094;&#1080;&#1103;/&#1058;&#1072;&#1088;&#1080;&#1092;&#1085;&#1099;&#1077;%20&#1088;&#1077;&#1096;&#1077;&#1085;&#1080;&#1103;/&#1058;&#1072;&#1088;&#1080;&#1092;&#1085;&#1099;&#1077;%20&#1088;&#1077;&#1096;&#1077;&#1085;&#1080;&#1103;_&#1058;&#1069;%20&#1080;%20&#1058;&#105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OTO/&#1058;&#1072;&#1088;&#1080;&#1092;&#1099;%202018%20&#1075;&#1086;&#1076;%20&#1044;&#1054;&#1050;&#1059;&#1052;&#1045;&#1053;&#1058;&#1067;/&#1057;&#1084;&#1077;&#1090;&#1072;%20&#1080;%20&#1087;&#1088;&#1080;&#1083;&#1086;&#1078;&#1077;&#1085;&#1080;&#1103;%20&#1087;&#1086;%20&#1052;&#1059;/&#1056;&#1072;&#1089;&#1095;&#1077;&#1090;%20&#1087;&#1086;%20&#1052;&#1059;_&#1058;&#1050;%202018.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18/&#1060;&#1086;&#1088;&#1084;&#1072;%204/FORM4.2018%20&#1063;&#1058;&#1069;&#1062;-1%20&#1073;&#1077;&#1079;%20&#1044;&#1055;&#105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18/&#1060;&#1086;&#1088;&#1084;&#1072;%204/FORM4.2018%20&#1063;&#1058;&#1069;&#1062;-1%20&#1058;&#1043;10-1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18/&#1060;&#1086;&#1088;&#1084;&#1072;%204/FORM4%202018%20&#1058;&#1058;&#1069;&#1062;-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18/&#1060;&#1086;&#1088;&#1084;&#1072;%204/FORM4%202018%20&#1063;&#1058;&#1069;&#1062;-3%20&#1073;&#1077;&#1079;%20&#1044;&#1055;&#105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18/&#1060;&#1086;&#1088;&#1084;&#1072;%204/FORM4%202018%20&#1063;&#1058;&#1069;&#1062;-3%20&#1041;&#1051;-3%20&#1044;&#1055;&#105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18/&#1060;&#1086;&#1088;&#1084;&#1072;%204/FORM4.2018%20&#1063;&#1043;&#1056;&#1069;&#1057;%20&#1055;&#1043;&#1059;-1%20&#1044;&#1055;&#105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18/&#1060;&#1086;&#1088;&#1084;&#1072;%204/FORM4.2018%20&#1058;&#1058;&#1069;&#1062;-1%20&#1073;&#1077;&#1079;%20&#1044;&#1055;&#105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18/&#1060;&#1086;&#1088;&#1084;&#1072;%204/FORM4.2018%20&#1040;&#1088;&#1075;&#1072;&#1103;&#1096;&#1089;&#1082;&#1072;&#1103;%20&#1058;&#1069;&#1062;%20(&#1058;&#1043;%204)%20&#1053;&#104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18/&#1060;&#1086;&#1088;&#1084;&#1072;%204/FORM4.2018%20&#1058;&#1058;&#1069;&#1062;-1%20&#1055;&#1043;&#1059;-2%20&#1044;&#1055;&#105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18/&#1060;&#1086;&#1088;&#1084;&#1072;%204/FORM4%202018%20&#1053;&#1043;&#1056;&#1069;&#1057;%20&#1041;&#1051;-1%20&#1044;&#1055;&#105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18/&#1060;&#1086;&#1088;&#1084;&#1072;%204/FORM4%202018%20&#1053;&#1043;&#1056;&#1069;&#1057;%20&#1041;&#1051;-3%20&#1044;&#1055;&#105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OTO/&#1060;&#1057;&#1058;%202018/&#1056;&#1044;/&#1042;%20&#1096;&#1072;&#1073;&#1083;&#1086;&#1085;&#1077;%202018/2018_&#1040;&#1088;&#1075;&#1072;&#1103;&#1096;&#1089;&#1082;&#1072;&#1103;%20&#1058;&#1069;&#1062;%20%20&#1058;&#1043;-4_INDEX.STATION.TSZ.2018(v1.0.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OTO/&#1060;&#1057;&#1058;%202018/&#1056;&#1044;/&#1042;%20&#1096;&#1072;&#1073;&#1083;&#1086;&#1085;&#1077;%202018/2018_&#1040;&#1088;&#1075;&#1072;&#1103;&#1096;&#1089;&#1082;&#1072;&#1103;%20&#1058;&#1069;&#1062;%20&#1073;&#1077;&#1079;%20&#1044;&#1055;&#1052;_&#1053;&#1042;_INDEX.STATION.TSZ.2018(v1.0.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OTO/&#1060;&#1057;&#1058;%202018/&#1056;&#1044;/&#1042;%20&#1096;&#1072;&#1073;&#1083;&#1086;&#1085;&#1077;%202018/2018_&#1053;&#1103;&#1075;&#1072;&#1085;&#1089;&#1082;&#1072;&#1103;%20&#1043;&#1056;&#1069;&#1057;%20&#1041;&#1051;-3%20&#1044;&#1055;&#1052;_INDEX.STATION.TSZ.2018(v1.0.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OTO/&#1060;&#1057;&#1058;%202018/&#1056;&#1044;/&#1042;%20&#1096;&#1072;&#1073;&#1083;&#1086;&#1085;&#1077;%202018/2018_&#1058;&#1102;&#1084;&#1077;&#1085;&#1089;&#1082;&#1072;&#1103;%20&#1058;&#1069;&#1062;-1%20&#1041;&#1083;-2%20&#1044;&#1055;&#1052;_INDEX.STATION.TSZ.2018(v1.0.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OTO/&#1060;&#1057;&#1058;%202018/&#1056;&#1044;/&#1042;%20&#1096;&#1072;&#1073;&#1083;&#1086;&#1085;&#1077;%202018/2018_&#1058;&#1102;&#1084;&#1077;&#1085;&#1089;&#1082;&#1072;&#1103;%20&#1058;&#1069;&#1062;-2_INDEX.STATION.TSZ.2018(v1.0.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OTO/&#1060;&#1057;&#1058;%202018/&#1056;&#1044;/&#1042;%20&#1096;&#1072;&#1073;&#1083;&#1086;&#1085;&#1077;%202018/2018_&#1053;&#1103;&#1075;&#1072;&#1085;&#1089;&#1082;&#1072;&#1103;%20&#1043;&#1056;&#1069;&#1057;%20&#1041;&#1051;-2%20&#1044;&#1055;&#1052;_INDEX.STATION.TSZ.2018(v1.0.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OTO/&#1060;&#1057;&#1058;%202018/&#1056;&#1044;/&#1042;%20&#1096;&#1072;&#1073;&#1083;&#1086;&#1085;&#1077;%202018/2018_&#1063;&#1077;&#1083;&#1103;&#1073;&#1080;&#1085;&#1089;&#1082;&#1072;&#1103;%20&#1043;&#1056;&#1069;&#1057;%20&#1041;&#1051;-3%20&#1053;&#1042;%20_INDEX.STATION.TSZ.2018(v1.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18/&#1060;&#1086;&#1088;&#1084;&#1072;%204/FORM4.2018%20&#1040;&#1058;&#1069;&#1062;%20&#1058;&#1043;-1,2,3,5.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OTO/&#1060;&#1057;&#1058;%202018/&#1056;&#1044;/&#1042;%20&#1096;&#1072;&#1073;&#1083;&#1086;&#1085;&#1077;%202018/2018_&#1053;&#1103;&#1075;&#1072;&#1085;&#1089;&#1082;&#1072;&#1103;%20&#1043;&#1056;&#1069;&#1057;%20&#1041;&#1051;-1%20&#1044;&#1055;&#1052;_INDEX.STATION.TSZ.2018(v1.0.2).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OTO/&#1060;&#1057;&#1058;%202018/&#1056;&#1044;/&#1042;%20&#1096;&#1072;&#1073;&#1083;&#1086;&#1085;&#1077;%202018/2018_&#1058;&#1102;&#1084;&#1077;&#1085;&#1089;&#1082;&#1072;&#1103;%20&#1058;&#1069;&#1062;-1%20&#1073;&#1077;&#1079;%20&#1044;&#1055;&#1052;_INDEX.STATION.TSZ.2018(v1.0.2).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OTO/&#1060;&#1057;&#1058;%202018/&#1056;&#1044;/&#1042;%20&#1096;&#1072;&#1073;&#1083;&#1086;&#1085;&#1077;%202018/2018_&#1063;&#1077;&#1083;&#1103;&#1073;&#1080;&#1085;&#1089;&#1082;&#1072;&#1103;%20&#1058;&#1069;&#1062;-2_INDEX.STATION.TSZ.2018(v1.0.2).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OTO/&#1060;&#1057;&#1058;%202018/&#1056;&#1044;/&#1042;%20&#1096;&#1072;&#1073;&#1083;&#1086;&#1085;&#1077;%202018/2018_&#1063;&#1077;&#1083;&#1103;&#1073;&#1080;&#1085;&#1089;&#1082;&#1072;&#1103;%20&#1058;&#1069;&#1062;-1%20(&#1058;&#1043;-10,%20&#1058;&#1043;-11)%20&#1053;&#1042;_INDEX.STATION.TSZ.2018(v1.0.2).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OTO/&#1060;&#1057;&#1058;%202018/&#1056;&#1044;/&#1042;%20&#1096;&#1072;&#1073;&#1083;&#1086;&#1085;&#1077;%202018/2018_&#1063;&#1077;&#1083;&#1103;&#1073;&#1080;&#1085;&#1089;&#1082;&#1072;&#1103;%20&#1058;&#1069;&#1062;-3%20(&#1041;&#1051;%203)%20&#1044;&#1055;&#1052;%20&#1053;&#1042;_INDEX.STATION.TSZ.2018(v1.0.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OTO/&#1060;&#1057;&#1058;%202018/&#1056;&#1044;/&#1042;%20&#1096;&#1072;&#1073;&#1083;&#1086;&#1085;&#1077;%202018/2018_&#1063;&#1077;&#1083;&#1103;&#1073;&#1080;&#1085;&#1089;&#1082;&#1072;&#1103;%20&#1043;&#1056;&#1069;&#1057;%20&#1041;&#1051;-2%20&#1044;&#1055;&#1052;_INDEX.STATION.TSZ.2018(v1.0.2).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OTO/&#1060;&#1057;&#1058;%202018/&#1056;&#1044;/&#1042;%20&#1096;&#1072;&#1073;&#1083;&#1086;&#1085;&#1077;%202018/2018_&#1063;&#1077;&#1083;&#1103;&#1073;&#1080;&#1085;&#1089;&#1082;&#1072;&#1103;%20&#1043;&#1056;&#1069;&#1057;%20&#1041;&#1051;-1%20&#1044;&#1055;&#1052;_INDEX.STATION.TSZ.2018(v1.0.2).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OTO/&#1060;&#1057;&#1058;%202018/&#1056;&#1044;/&#1042;%20&#1096;&#1072;&#1073;&#1083;&#1086;&#1085;&#1077;%202018/2018_&#1063;&#1077;&#1083;&#1103;&#1073;&#1080;&#1085;&#1089;&#1082;&#1072;&#1103;%20&#1058;&#1069;&#1062;-1%20&#1073;&#1077;&#1079;%20&#1044;&#1055;&#1052;_INDEX.STATION.TSZ.2018(v1.0.2).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OTO/&#1060;&#1057;&#1058;%202018/&#1056;&#1044;/&#1042;%20&#1096;&#1072;&#1073;&#1083;&#1086;&#1085;&#1077;%202018/2018_&#1063;&#1077;&#1083;&#1103;&#1073;&#1080;&#1085;&#1089;&#1082;&#1072;&#1103;%20&#1058;&#1069;&#1062;-3%20&#1073;&#1077;&#1079;%20&#1044;&#1055;&#1052;%20&#1053;&#1042;_INDEX.STATION.TSZ.2018(v1.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OTO/&#1041;&#1040;&#1047;&#1040;%20&#1044;&#1040;&#1053;&#1053;&#1067;&#1061;/&#1058;&#1086;&#1087;&#1083;&#1080;&#1074;&#1086;/&#1056;&#1072;&#1089;&#1095;&#1077;&#1090;%20&#1079;&#1072;&#1090;&#1088;&#1072;&#1090;%20&#1085;&#1072;%20&#1090;&#1086;&#1087;&#1083;&#1080;&#1074;&#1086;/&#1056;&#1072;&#1089;&#1095;&#1077;&#1090;%20&#1079;&#1072;&#1090;&#1088;&#1072;&#1090;%20&#1085;&#1072;%20&#1090;&#1086;&#1087;&#1083;&#1080;&#1074;&#1086;_2016%20&#1075;&#1086;&#107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OTO/&#1058;&#1072;&#1088;&#1080;&#1092;&#1099;%202018%20&#1075;&#1086;&#1076;%20&#1044;&#1054;&#1050;&#1059;&#1052;&#1045;&#1053;&#1058;&#1067;/&#1060;&#1072;&#1082;&#1090;%202016/&#1057;&#1084;&#1077;&#1090;&#1072;%204.6._&#1092;&#1072;&#1082;&#1090;%202016%20&#1075;&#1086;&#107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OTO/&#1041;&#1040;&#1047;&#1040;%20&#1044;&#1040;&#1053;&#1053;&#1067;&#1061;/&#1040;&#1085;&#1072;&#1083;&#1080;&#1090;&#1080;&#1095;&#1077;&#1089;&#1082;&#1072;&#1103;%20&#1080;&#1085;&#1092;&#1086;&#1088;&#1084;&#1072;&#1094;&#1080;&#1103;/&#1048;&#1090;&#1086;&#1075;&#1080;%20&#1087;&#1086;%20&#1090;&#1072;&#1088;&#1080;&#1092;&#1072;&#1084;/&#1058;&#1072;&#1088;&#1080;&#1092;&#1099;%202016-201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OTO/&#1041;&#1040;&#1047;&#1040;%20&#1044;&#1040;&#1053;&#1053;&#1067;&#1061;/&#1040;&#1085;&#1072;&#1083;&#1080;&#1090;&#1080;&#1095;&#1077;&#1089;&#1082;&#1072;&#1103;%20&#1080;&#1085;&#1092;&#1086;&#1088;&#1084;&#1072;&#1094;&#1080;&#1103;/&#1058;&#1072;&#1088;&#1080;&#1092;&#1085;&#1099;&#1077;%20&#1088;&#1077;&#1096;&#1077;&#1085;&#1080;&#1103;/&#1056;&#1077;&#1075;&#1091;&#1083;&#1080;&#1088;&#1091;&#1077;&#1084;&#1099;&#1077;%20&#1090;&#1072;&#1088;&#1080;&#1092;&#1099;%20&#1060;&#1086;&#1088;&#1090;&#1091;&#1084;%20-%202017%20&#1075;&#1086;&#1076;/&#1059;&#1090;&#1074;&#1077;&#1088;&#1078;&#1076;&#1077;&#1085;&#1085;&#1099;&#1077;%20&#1090;&#1072;&#1088;&#1080;&#1092;&#109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OTO/&#1060;&#1057;&#1058;%202018/&#1056;&#1044;/2018_&#1040;&#1085;&#1072;&#1083;&#1080;&#1079;%20&#1090;&#1072;&#1088;&#1080;&#1092;&#1086;&#1074;%20&#1056;&#104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OTO/&#1041;&#1040;&#1047;&#1040;%20&#1044;&#1040;&#1053;&#1053;&#1067;&#1061;/&#1060;&#1057;&#1058;%20&#1088;&#1077;&#1096;&#1077;&#1085;&#1080;&#1103;/2016/&#1042;&#1056;/01.12.2016_&#1054;&#1040;&#1054;%20&#1060;&#1086;&#1088;&#1090;&#1091;&#1084;_&#1040;&#1088;&#1075;&#1072;&#1103;&#1096;&#1089;&#1082;&#1072;&#1103;%20&#1058;&#1069;&#1062;%20&#1073;&#1077;&#1079;%20&#1044;&#1055;&#1052;_&#1053;&#1042;_16_&#1042;_&#1060;&#1057;&#105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трудники"/>
      <sheetName val="Карточка организации"/>
      <sheetName val="Комментарии"/>
      <sheetName val="Проверка"/>
      <sheetName val="modHyp"/>
      <sheetName val="modInfo"/>
      <sheetName val="modfrmCheckUpdates"/>
      <sheetName val="modfrmDateChoose"/>
      <sheetName val="TEHSHEET"/>
      <sheetName val="AllSheetsInThisWorkbook"/>
      <sheetName val="modUpdTemplMain"/>
      <sheetName val="REESTR_ORG_TRANSPORT"/>
      <sheetName val="REESTR_ORG_OTHER"/>
      <sheetName val="REESTR_ORG_VO"/>
      <sheetName val="REESTR_ORG_GAS"/>
      <sheetName val="REESTR_ORG_GVS"/>
      <sheetName val="REESTR_ORG_WARM"/>
      <sheetName val="REESTR_ORG_TBO"/>
      <sheetName val="REESTR_ORG_VS"/>
      <sheetName val="REESTR_ORG_EE"/>
      <sheetName val="REESTR_FILTERED"/>
      <sheetName val="REESTR_MO"/>
      <sheetName val="modProv"/>
      <sheetName val="modCommandButton"/>
      <sheetName val="modReestr"/>
      <sheetName val="modList00"/>
      <sheetName val="modfrmReestr"/>
      <sheetName val="modList02"/>
      <sheetName val="modfrmRezimChoose"/>
    </sheetNames>
    <sheetDataSet>
      <sheetData sheetId="0">
        <row r="3">
          <cell r="B3" t="str">
            <v>Версия 2.0</v>
          </cell>
        </row>
      </sheetData>
      <sheetData sheetId="1"/>
      <sheetData sheetId="2"/>
      <sheetData sheetId="3"/>
      <sheetData sheetId="4"/>
      <sheetData sheetId="5"/>
      <sheetData sheetId="6"/>
      <sheetData sheetId="7"/>
      <sheetData sheetId="8"/>
      <sheetData sheetId="9"/>
      <sheetData sheetId="10"/>
      <sheetData sheetId="11">
        <row r="2">
          <cell r="F2" t="str">
            <v>да</v>
          </cell>
          <cell r="H2" t="str">
            <v>Оказание услуг в сфере водоотведения и очистки сточных вод</v>
          </cell>
          <cell r="J2" t="str">
            <v>Оказание услуг в сфере горячего водоснабжения</v>
          </cell>
          <cell r="L2" t="str">
            <v>Захоронение твердых бытовых отходов</v>
          </cell>
          <cell r="M2" t="str">
            <v>Оказание услуг в сфере водоснабжения</v>
          </cell>
          <cell r="Q2" t="str">
            <v>нет</v>
          </cell>
          <cell r="V2" t="str">
            <v>Открытая</v>
          </cell>
          <cell r="W2" t="str">
            <v>ссылка на сайт</v>
          </cell>
          <cell r="X2" t="str">
            <v>адрес электронной почты</v>
          </cell>
          <cell r="Y2" t="str">
            <v>отсутствует</v>
          </cell>
          <cell r="AA2" t="str">
            <v>кВтч</v>
          </cell>
        </row>
        <row r="3">
          <cell r="F3" t="str">
            <v>нет</v>
          </cell>
          <cell r="H3" t="str">
            <v>Оказание услуг в сфере водоснабжения, водоотведения и очистки сточных вод</v>
          </cell>
          <cell r="J3" t="str">
            <v>Поставка горячей воды</v>
          </cell>
          <cell r="L3" t="str">
            <v>Утилизация твердых бытовых отходов</v>
          </cell>
          <cell r="M3" t="str">
            <v>Оказание услуг в сфере водоснабжения и очистки сточных вод</v>
          </cell>
          <cell r="Q3" t="str">
            <v>Комбинированная выработка</v>
          </cell>
          <cell r="V3" t="str">
            <v>Закрытая</v>
          </cell>
          <cell r="W3" t="str">
            <v>отсутствует</v>
          </cell>
          <cell r="X3" t="str">
            <v>отсутствует</v>
          </cell>
          <cell r="AA3" t="str">
            <v>МВт</v>
          </cell>
        </row>
        <row r="4">
          <cell r="H4" t="str">
            <v>Оказание услуг в сфере очистки сточных вод</v>
          </cell>
          <cell r="J4" t="str">
            <v>нет</v>
          </cell>
          <cell r="L4" t="str">
            <v>Утилизация (захоронение) твердых бытовых отходов</v>
          </cell>
          <cell r="M4" t="str">
            <v>Транспортировка воды</v>
          </cell>
          <cell r="Q4" t="str">
            <v>Некомбинированная выработка</v>
          </cell>
          <cell r="V4" t="str">
            <v>Открытая и закрытая</v>
          </cell>
        </row>
        <row r="5">
          <cell r="H5" t="str">
            <v>Оказание услуг по перекачке</v>
          </cell>
          <cell r="L5" t="str">
            <v>Утилизация (захоронение) твердых бытовых отходов и иные виды деятельности</v>
          </cell>
          <cell r="M5" t="str">
            <v>нет</v>
          </cell>
          <cell r="Q5" t="str">
            <v>Нет производства т/э</v>
          </cell>
        </row>
        <row r="6">
          <cell r="H6" t="str">
            <v>нет</v>
          </cell>
          <cell r="L6" t="str">
            <v>нет</v>
          </cell>
          <cell r="Q6" t="str">
            <v>Смешанное производство</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исок листов"/>
      <sheetName val="Сопроводительные материалы"/>
      <sheetName val="Индексы"/>
      <sheetName val="0"/>
      <sheetName val="ПУ"/>
      <sheetName val="Зтип"/>
      <sheetName val="1"/>
      <sheetName val="2"/>
      <sheetName val="2.1"/>
      <sheetName val="2.2"/>
      <sheetName val="2.3"/>
      <sheetName val="2.4"/>
      <sheetName val="4"/>
      <sheetName val="6"/>
      <sheetName val="5"/>
      <sheetName val="6.1"/>
      <sheetName val="9"/>
      <sheetName val="11"/>
      <sheetName val="12"/>
      <sheetName val="13"/>
      <sheetName val="15"/>
      <sheetName val="20"/>
      <sheetName val="22"/>
      <sheetName val="23"/>
      <sheetName val="24.1"/>
      <sheetName val="25"/>
      <sheetName val="Комментарии"/>
      <sheetName val="Проверка"/>
      <sheetName val="et_union"/>
      <sheetName val="TEHSHEET"/>
      <sheetName val="modHTTP"/>
      <sheetName val="AllSheetsInThisWorkbook"/>
      <sheetName val="modList08"/>
      <sheetName val="modList03"/>
      <sheetName val="modList07"/>
      <sheetName val="modList09"/>
      <sheetName val="modList10"/>
      <sheetName val="modList11"/>
      <sheetName val="modList12"/>
      <sheetName val="modList13"/>
      <sheetName val="modList14"/>
      <sheetName val="modList15"/>
      <sheetName val="modList16"/>
      <sheetName val="modList17"/>
      <sheetName val="modfrmDictionary"/>
      <sheetName val="modListSopr"/>
      <sheetName val="modList24"/>
      <sheetName val="modList25"/>
      <sheetName val="modList05"/>
      <sheetName val="modCommandButton"/>
      <sheetName val="modList00"/>
      <sheetName val="modListComs"/>
      <sheetName val="REESTR_ORG"/>
      <sheetName val="REESTR_MO"/>
      <sheetName val="REESTR_COAL_MINE"/>
      <sheetName val="REESTR_OTH_FUEL"/>
      <sheetName val="modfrmReestr"/>
      <sheetName val="modfrmCheckUpdates"/>
      <sheetName val="modReestr"/>
      <sheetName val="modListProv"/>
      <sheetName val="modHyp"/>
      <sheetName val="modInfo"/>
      <sheetName val="modUpdTemplMain"/>
    </sheetNames>
    <sheetDataSet>
      <sheetData sheetId="0"/>
      <sheetData sheetId="1"/>
      <sheetData sheetId="2"/>
      <sheetData sheetId="3"/>
      <sheetData sheetId="4"/>
      <sheetData sheetId="5"/>
      <sheetData sheetId="6">
        <row r="65">
          <cell r="M65">
            <v>1206.6169947657925</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ЭОР_ЧО"/>
      <sheetName val="Индексация_ЧО"/>
      <sheetName val="ТТЭЦ-1_ХОВ"/>
      <sheetName val="ТТЭЦ-2_ХОВ"/>
      <sheetName val="ТТЭЦ_ХОВ"/>
      <sheetName val="ТТЭЦ-1_ОВ"/>
      <sheetName val="ТТЭЦ_ОВ"/>
      <sheetName val="средний тариф"/>
      <sheetName val="ЭОР_ТО"/>
      <sheetName val="Индексация_ТО"/>
      <sheetName val="Челябинск_ХОВ"/>
      <sheetName val="ЧТЭЦ-1_ОВ"/>
      <sheetName val="ЧТЭЦ-2_ОВ"/>
      <sheetName val="ЧТЭЦ-3_ОВ"/>
      <sheetName val="АТЭЦ_ХОВ"/>
      <sheetName val="АТЭЦ_ОВ"/>
    </sheetNames>
    <sheetDataSet>
      <sheetData sheetId="0"/>
      <sheetData sheetId="1">
        <row r="78">
          <cell r="AC78">
            <v>633.03021754515873</v>
          </cell>
          <cell r="AT78">
            <v>642.2400072443445</v>
          </cell>
          <cell r="AU78">
            <v>641.92930495832456</v>
          </cell>
        </row>
      </sheetData>
      <sheetData sheetId="2"/>
      <sheetData sheetId="3"/>
      <sheetData sheetId="4"/>
      <sheetData sheetId="5"/>
      <sheetData sheetId="6"/>
      <sheetData sheetId="7"/>
      <sheetData sheetId="8"/>
      <sheetData sheetId="9">
        <row r="78">
          <cell r="AC78">
            <v>524.24158064137487</v>
          </cell>
          <cell r="AQ78">
            <v>559.33580645154927</v>
          </cell>
          <cell r="AU78">
            <v>547.34476818664587</v>
          </cell>
        </row>
      </sheetData>
      <sheetData sheetId="10"/>
      <sheetData sheetId="11"/>
      <sheetData sheetId="12"/>
      <sheetData sheetId="13"/>
      <sheetData sheetId="14"/>
      <sheetData sheetId="1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О ТЭ АТЭЦ"/>
      <sheetName val="ПО ТЭ Челябинск"/>
      <sheetName val="ПО ТЭ Тюмень"/>
      <sheetName val="Структура ПО Челябинск"/>
      <sheetName val="Структура ПО АТЭЦ"/>
      <sheetName val="Структура ПО Тюмень"/>
      <sheetName val="Смета ЧТЭЦ-1_ТЭ"/>
      <sheetName val="Смета ЧТЭЦ-2_ТЭ"/>
      <sheetName val="Смета ЧТЭЦ-3_ТЭ"/>
      <sheetName val="Смета ЧГРЭС_ТЭ"/>
      <sheetName val="Смета Челябинск_ТЭ"/>
      <sheetName val="Смета ЧТЭЦ-1"/>
      <sheetName val="Смета ЧТЭЦ-2"/>
      <sheetName val="Смета ЧТЭЦ-3"/>
      <sheetName val="Смета ЧГРЭС"/>
      <sheetName val="Смета Челябинск"/>
      <sheetName val="Смета АТЭЦ"/>
      <sheetName val="Смета ТТЭЦ-1"/>
      <sheetName val="Смета ТТЭЦ-2"/>
      <sheetName val="Смета Тюмень"/>
      <sheetName val="Смета АТЭЦ_ТЭ"/>
      <sheetName val="Смета ТТЭЦ-1_ТЭ"/>
      <sheetName val="Смета ТТЭЦ-2_ТЭ"/>
      <sheetName val="Смета Тюмень_ТЭ"/>
      <sheetName val="Эн.ресурсы (хоз.н) ЧТЭЦ-1"/>
      <sheetName val="Эн.ресурсы (хоз.н) ЧГРЭС"/>
      <sheetName val="Эн.ресурсы (хоз.н) АТЭЦ"/>
      <sheetName val="Эн.ресурсы (хоз.н) ТТЭЦ-1"/>
      <sheetName val="Эн.ресурсы (хоз.н) ТТЭЦ-2"/>
      <sheetName val="Эн.ресурсы (тех.н) ЧТЭЦ-2"/>
      <sheetName val="Эн.ресурсы (тех.н) ЧТЭЦ-3"/>
      <sheetName val="Эн.ресурсы (тех.н) ТТЭЦ-2"/>
      <sheetName val="Тех.вода ЧТЭЦ-1"/>
      <sheetName val="Тех.вода ЧТЭЦ-2"/>
      <sheetName val="Тех.вода ЧТЭЦ-3"/>
      <sheetName val="Тех.вода ЧГРЭС"/>
      <sheetName val="Тех.вода АТЭЦ"/>
      <sheetName val="Тех.вода ТТЭЦ-1"/>
      <sheetName val="Тех.вода ТТЭЦ-2"/>
      <sheetName val="Труд ЧТЭЦ-1"/>
      <sheetName val="Труд ЧТЭЦ-2"/>
      <sheetName val="Труд ЧТЭЦ-3"/>
      <sheetName val="Труд ЧГРЭС"/>
      <sheetName val="Труд АТЭЦ"/>
      <sheetName val="Труд ТТЭЦ-1"/>
      <sheetName val="Труд ТТЭЦ-2"/>
      <sheetName val="Амортизация ЧТЭЦ-1"/>
      <sheetName val="Амортизация ЧТЭЦ-2"/>
      <sheetName val="Амортизация ЧТЭЦ-3"/>
      <sheetName val="Амортизация ЧГРЭС"/>
      <sheetName val="Амортизация АТЭЦ"/>
      <sheetName val="Амортизация ТТЭЦ-1"/>
      <sheetName val="Амортизация ТТЭЦ-2"/>
      <sheetName val="Фин.кап.влож._ЧО"/>
      <sheetName val="Фин.кап.влож._Тюмень"/>
      <sheetName val="Объекты кап.влож._Тюмень_2018"/>
      <sheetName val="Объекты кап.влож._ЧО"/>
      <sheetName val="5.1 ЧТЭЦ-1"/>
      <sheetName val="5.1 ЧТЭЦ-2"/>
      <sheetName val="5.1 ЧТЭЦ-3"/>
      <sheetName val="5.1 ЧГРЭС"/>
      <sheetName val="5.1 Челябинск"/>
      <sheetName val="5.1 АТЭЦ"/>
      <sheetName val="5.2 Челябинск"/>
      <sheetName val="5.2 АТЭЦ"/>
      <sheetName val="5.3 ЧТЭЦ-1"/>
      <sheetName val="5.3 ЧТЭЦ-2"/>
      <sheetName val="5.3 ЧТЭЦ-3"/>
      <sheetName val="5.3 ЧГРЭС"/>
      <sheetName val="5.3 Челябинск"/>
      <sheetName val="5.3 АТЭЦ"/>
      <sheetName val="5.4 ЧТЭЦ-1"/>
      <sheetName val="5.4 ЧТЭЦ-2"/>
      <sheetName val="5.4 ЧТЭЦ-3"/>
      <sheetName val="5.4 ЧГРЭС"/>
      <sheetName val="5.4 Челябинск"/>
      <sheetName val="5.4 АТЭЦ"/>
      <sheetName val="5.9 ЧТЭЦ-1"/>
      <sheetName val="5.9 ЧТЭЦ-2"/>
      <sheetName val="5.9 ЧТЭЦ-3"/>
      <sheetName val="5.9 ЧГРЭС"/>
      <sheetName val="5.9 Челябинск"/>
      <sheetName val="5.9 АТЭЦ"/>
      <sheetName val="6.1. ЧО"/>
      <sheetName val="Челябинск_пг"/>
      <sheetName val="АТЭЦ_пг"/>
      <sheetName val="5.1 ТТЭЦ-1"/>
      <sheetName val="5.1 ТТЭЦ-2"/>
      <sheetName val="5.1 Тюмень"/>
      <sheetName val="5.2 Тюмень"/>
      <sheetName val="5.3 ТТЭЦ-1"/>
      <sheetName val="5.3 ТТЭЦ-2"/>
      <sheetName val="5.3 Тюмень"/>
      <sheetName val="5.4 ТТЭЦ-1"/>
      <sheetName val="5.4 ТТЭЦ-2"/>
      <sheetName val="5.4 Тюмень"/>
      <sheetName val="5.9 ТТЭЦ-1"/>
      <sheetName val="5.9 ТТЭЦ-2"/>
      <sheetName val="5.9 Тюмень"/>
      <sheetName val="6.1. ТО"/>
      <sheetName val="Тюмень_пг"/>
      <sheetName val="ПО ТН ЧТЭЦ-1"/>
      <sheetName val="ПО ТН ЧТЭЦ-2"/>
      <sheetName val="ПО ТН ЧТЭЦ-3"/>
      <sheetName val="ПО ТН ЧГРЭС"/>
      <sheetName val="ПО ТН Челябинск"/>
      <sheetName val="ПО ТН АТЭЦ"/>
      <sheetName val="ПО ТН ЧО"/>
      <sheetName val="ПО ТН ТТЭЦ-1"/>
      <sheetName val="ПО ТН ТТЭЦ-2"/>
      <sheetName val="ПО ТН Тюмень"/>
      <sheetName val="Тариф ХОВ ЧТЭЦ-1"/>
      <sheetName val="Тариф ХОВ ЧТЭЦ-2"/>
      <sheetName val="Тариф ХОВ ЧТЭЦ-3"/>
      <sheetName val="Тариф ХОВ ЧГРЭС"/>
      <sheetName val="Тариф ХОВ Челябинск"/>
      <sheetName val="Тариф ХОВ АТЭЦ"/>
      <sheetName val="Тариф ОВ ЧТЭЦ-1"/>
      <sheetName val="Тариф ОВ ЧТЭЦ-2"/>
      <sheetName val="Тариф ОВ ЧТЭЦ-3"/>
      <sheetName val="Тариф ОВ ЧГРЭС"/>
      <sheetName val="Тариф ОВ Челябинск"/>
      <sheetName val="ТН_ЧО"/>
      <sheetName val="Тариф ОВ АТЭЦ"/>
      <sheetName val="Тариф ХОВ ТТЭЦ-1"/>
      <sheetName val="Тариф ОВ ТТЭЦ-1"/>
      <sheetName val="Тариф ХОВ ТТЭЦ-2"/>
      <sheetName val="Тариф ХОВ Тюмень"/>
      <sheetName val="ТН_Тюмень"/>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79">
          <cell r="I79">
            <v>807.08398588076602</v>
          </cell>
        </row>
        <row r="80">
          <cell r="I80">
            <v>806.67292526302697</v>
          </cell>
        </row>
        <row r="82">
          <cell r="I82">
            <v>887.60948710888158</v>
          </cell>
        </row>
        <row r="83">
          <cell r="I83">
            <v>902.37107020733947</v>
          </cell>
        </row>
        <row r="86">
          <cell r="I86">
            <v>752.35483432814874</v>
          </cell>
        </row>
        <row r="87">
          <cell r="I87">
            <v>737.62908643643516</v>
          </cell>
        </row>
        <row r="91">
          <cell r="I91">
            <v>785.504898552079</v>
          </cell>
        </row>
      </sheetData>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row r="44">
          <cell r="I44">
            <v>593.27754605508528</v>
          </cell>
        </row>
        <row r="45">
          <cell r="I45">
            <v>592.95002429009708</v>
          </cell>
        </row>
        <row r="49">
          <cell r="I49">
            <v>707.28614301846687</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row r="29">
          <cell r="E29">
            <v>57.875783828402987</v>
          </cell>
        </row>
        <row r="32">
          <cell r="E32">
            <v>63.102056285432155</v>
          </cell>
        </row>
        <row r="35">
          <cell r="E35">
            <v>72.721597116401625</v>
          </cell>
        </row>
        <row r="40">
          <cell r="E40">
            <v>42.342854346381692</v>
          </cell>
        </row>
        <row r="43">
          <cell r="E43">
            <v>28.642231723186448</v>
          </cell>
        </row>
        <row r="44">
          <cell r="E44">
            <v>44.897076048031565</v>
          </cell>
        </row>
      </sheetData>
      <sheetData sheetId="123"/>
      <sheetData sheetId="124"/>
      <sheetData sheetId="125"/>
      <sheetData sheetId="126"/>
      <sheetData sheetId="127"/>
      <sheetData sheetId="128">
        <row r="19">
          <cell r="E19">
            <v>32.28701925081738</v>
          </cell>
        </row>
        <row r="20">
          <cell r="E20">
            <v>56.305021925836229</v>
          </cell>
        </row>
        <row r="22">
          <cell r="E22">
            <v>46.819019891037776</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et_union"/>
      <sheetName val="modProv"/>
      <sheetName val="modReestr"/>
      <sheetName val="modfrmReestr"/>
      <sheetName val="TEHSHEET"/>
      <sheetName val="AllSheetsInThisWorkbook"/>
      <sheetName val="REESTR_STATION"/>
      <sheetName val="modInstruction"/>
      <sheetName val="modUpdTemplMain"/>
      <sheetName val="modfrmCheckUpdates"/>
      <sheetName val="modClassifierValidate"/>
      <sheetName val="modHyp"/>
      <sheetName val="modList00"/>
      <sheetName val="modList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51.333333333333336</v>
          </cell>
        </row>
        <row r="12">
          <cell r="H12">
            <v>28.915833333333335</v>
          </cell>
        </row>
        <row r="14">
          <cell r="H14">
            <v>3.7368524183248879</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et_union"/>
      <sheetName val="modProv"/>
      <sheetName val="modReestr"/>
      <sheetName val="modfrmReestr"/>
      <sheetName val="TEHSHEET"/>
      <sheetName val="AllSheetsInThisWorkbook"/>
      <sheetName val="REESTR_STATION"/>
      <sheetName val="modInstruction"/>
      <sheetName val="modUpdTemplMain"/>
      <sheetName val="modfrmCheckUpdates"/>
      <sheetName val="modClassifierValidate"/>
      <sheetName val="modHyp"/>
      <sheetName val="modList00"/>
      <sheetName val="modList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83.799999999999983</v>
          </cell>
        </row>
        <row r="12">
          <cell r="H12">
            <v>81.327499999999986</v>
          </cell>
        </row>
        <row r="14">
          <cell r="H14">
            <v>6.2349192003460638</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et_union"/>
      <sheetName val="modProv"/>
      <sheetName val="modReestr"/>
      <sheetName val="modfrmReestr"/>
      <sheetName val="TEHSHEET"/>
      <sheetName val="AllSheetsInThisWorkbook"/>
      <sheetName val="REESTR_STATION"/>
      <sheetName val="modInstruction"/>
      <sheetName val="modUpdTemplMain"/>
      <sheetName val="modfrmCheckUpdates"/>
      <sheetName val="modClassifierValidate"/>
      <sheetName val="modHyp"/>
      <sheetName val="modList00"/>
      <sheetName val="modList01"/>
      <sheetName val="FORM4 2018 ТТЭЦ-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755</v>
          </cell>
        </row>
        <row r="12">
          <cell r="H12">
            <v>755</v>
          </cell>
        </row>
        <row r="14">
          <cell r="H14">
            <v>41.587337589605738</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et_union"/>
      <sheetName val="modProv"/>
      <sheetName val="modReestr"/>
      <sheetName val="modfrmReestr"/>
      <sheetName val="TEHSHEET"/>
      <sheetName val="AllSheetsInThisWorkbook"/>
      <sheetName val="REESTR_STATION"/>
      <sheetName val="modInstruction"/>
      <sheetName val="modUpdTemplMain"/>
      <sheetName val="modfrmCheckUpdates"/>
      <sheetName val="modClassifierValidate"/>
      <sheetName val="modHyp"/>
      <sheetName val="modList00"/>
      <sheetName val="modList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360</v>
          </cell>
        </row>
        <row r="12">
          <cell r="H12">
            <v>360</v>
          </cell>
        </row>
        <row r="14">
          <cell r="H14">
            <v>24.027543927344684</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et_union"/>
      <sheetName val="modProv"/>
      <sheetName val="modReestr"/>
      <sheetName val="modfrmReestr"/>
      <sheetName val="TEHSHEET"/>
      <sheetName val="AllSheetsInThisWorkbook"/>
      <sheetName val="REESTR_STATION"/>
      <sheetName val="modInstruction"/>
      <sheetName val="modUpdTemplMain"/>
      <sheetName val="modfrmCheckUpdates"/>
      <sheetName val="modClassifierValidate"/>
      <sheetName val="modHyp"/>
      <sheetName val="modList00"/>
      <sheetName val="modList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223.25</v>
          </cell>
        </row>
        <row r="12">
          <cell r="H12">
            <v>223.25</v>
          </cell>
        </row>
        <row r="14">
          <cell r="H14">
            <v>5.5846312166645333</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et_union"/>
      <sheetName val="modProv"/>
      <sheetName val="modReestr"/>
      <sheetName val="modfrmReestr"/>
      <sheetName val="TEHSHEET"/>
      <sheetName val="AllSheetsInThisWorkbook"/>
      <sheetName val="REESTR_STATION"/>
      <sheetName val="modInstruction"/>
      <sheetName val="modUpdTemplMain"/>
      <sheetName val="modfrmCheckUpdates"/>
      <sheetName val="modClassifierValidate"/>
      <sheetName val="modHyp"/>
      <sheetName val="modList00"/>
      <sheetName val="modList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247</v>
          </cell>
        </row>
        <row r="12">
          <cell r="H12">
            <v>247</v>
          </cell>
        </row>
        <row r="14">
          <cell r="H14">
            <v>9.3224069696782443</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et_union"/>
      <sheetName val="modProv"/>
      <sheetName val="modReestr"/>
      <sheetName val="modfrmReestr"/>
      <sheetName val="TEHSHEET"/>
      <sheetName val="AllSheetsInThisWorkbook"/>
      <sheetName val="REESTR_STATION"/>
      <sheetName val="modInstruction"/>
      <sheetName val="modUpdTemplMain"/>
      <sheetName val="modfrmCheckUpdates"/>
      <sheetName val="modClassifierValidate"/>
      <sheetName val="modHyp"/>
      <sheetName val="modList00"/>
      <sheetName val="modList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450</v>
          </cell>
        </row>
        <row r="12">
          <cell r="H12">
            <v>450</v>
          </cell>
        </row>
        <row r="14">
          <cell r="H14">
            <v>20.992019818059159</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et_union"/>
      <sheetName val="modProv"/>
      <sheetName val="modReestr"/>
      <sheetName val="modfrmReestr"/>
      <sheetName val="TEHSHEET"/>
      <sheetName val="AllSheetsInThisWorkbook"/>
      <sheetName val="REESTR_STATION"/>
      <sheetName val="modInstruction"/>
      <sheetName val="modUpdTemplMain"/>
      <sheetName val="modfrmCheckUpdates"/>
      <sheetName val="modClassifierValidate"/>
      <sheetName val="modHyp"/>
      <sheetName val="modList00"/>
      <sheetName val="modList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0</v>
          </cell>
        </row>
        <row r="12">
          <cell r="H12">
            <v>0</v>
          </cell>
        </row>
        <row r="14">
          <cell r="H14">
            <v>0</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et_union"/>
      <sheetName val="modProv"/>
      <sheetName val="modReestr"/>
      <sheetName val="modfrmReestr"/>
      <sheetName val="TEHSHEET"/>
      <sheetName val="AllSheetsInThisWorkbook"/>
      <sheetName val="REESTR_STATION"/>
      <sheetName val="modInstruction"/>
      <sheetName val="modUpdTemplMain"/>
      <sheetName val="modfrmCheckUpdates"/>
      <sheetName val="modClassifierValidate"/>
      <sheetName val="modHyp"/>
      <sheetName val="modList00"/>
      <sheetName val="modList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209.69999999999996</v>
          </cell>
        </row>
        <row r="12">
          <cell r="H12">
            <v>209.69999999999996</v>
          </cell>
        </row>
        <row r="14">
          <cell r="H14">
            <v>10.096422594034525</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et_union"/>
      <sheetName val="modProv"/>
      <sheetName val="modReestr"/>
      <sheetName val="modfrmReestr"/>
      <sheetName val="TEHSHEET"/>
      <sheetName val="AllSheetsInThisWorkbook"/>
      <sheetName val="REESTR_STATION"/>
      <sheetName val="modInstruction"/>
      <sheetName val="modUpdTemplMain"/>
      <sheetName val="modfrmCheckUpdates"/>
      <sheetName val="modClassifierValidate"/>
      <sheetName val="modHyp"/>
      <sheetName val="modList00"/>
      <sheetName val="modList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453.19999999999987</v>
          </cell>
        </row>
        <row r="12">
          <cell r="H12">
            <v>449.41666666666657</v>
          </cell>
        </row>
        <row r="14">
          <cell r="H14">
            <v>7.1824115064406273</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et_union"/>
      <sheetName val="modProv"/>
      <sheetName val="modReestr"/>
      <sheetName val="modfrmReestr"/>
      <sheetName val="TEHSHEET"/>
      <sheetName val="AllSheetsInThisWorkbook"/>
      <sheetName val="REESTR_STATION"/>
      <sheetName val="modInstruction"/>
      <sheetName val="modUpdTemplMain"/>
      <sheetName val="modfrmCheckUpdates"/>
      <sheetName val="modClassifierValidate"/>
      <sheetName val="modHyp"/>
      <sheetName val="modList00"/>
      <sheetName val="modList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424.60000000000008</v>
          </cell>
        </row>
        <row r="12">
          <cell r="H12">
            <v>422.62166666666673</v>
          </cell>
        </row>
        <row r="14">
          <cell r="H14">
            <v>7.6141865143369181</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1">
          <cell r="L11">
            <v>65</v>
          </cell>
        </row>
        <row r="12">
          <cell r="L12">
            <v>62.754182934374469</v>
          </cell>
        </row>
        <row r="13">
          <cell r="L13">
            <v>224.85999999999999</v>
          </cell>
        </row>
        <row r="15">
          <cell r="L15">
            <v>205.20399999999998</v>
          </cell>
        </row>
        <row r="16">
          <cell r="L16">
            <v>0</v>
          </cell>
        </row>
        <row r="17">
          <cell r="L17">
            <v>0</v>
          </cell>
        </row>
        <row r="20">
          <cell r="L20">
            <v>1290.9414737799716</v>
          </cell>
        </row>
        <row r="31">
          <cell r="L31">
            <v>264674.26846154523</v>
          </cell>
        </row>
        <row r="32">
          <cell r="L32">
            <v>264674.26846154523</v>
          </cell>
        </row>
        <row r="33">
          <cell r="L33">
            <v>0</v>
          </cell>
        </row>
        <row r="43">
          <cell r="J43">
            <v>264906.35418554529</v>
          </cell>
          <cell r="K43">
            <v>0</v>
          </cell>
          <cell r="L43">
            <v>264906.35418554529</v>
          </cell>
        </row>
      </sheetData>
      <sheetData sheetId="10" refreshError="1"/>
      <sheetData sheetId="11"/>
      <sheetData sheetId="12" refreshError="1"/>
      <sheetData sheetId="13" refreshError="1"/>
      <sheetData sheetId="14" refreshError="1"/>
      <sheetData sheetId="15" refreshError="1"/>
      <sheetData sheetId="16">
        <row r="24">
          <cell r="M24">
            <v>370.4</v>
          </cell>
        </row>
        <row r="28">
          <cell r="M28">
            <v>171.7</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1">
          <cell r="L11">
            <v>195</v>
          </cell>
        </row>
        <row r="12">
          <cell r="L12">
            <v>165.99497868903606</v>
          </cell>
        </row>
        <row r="13">
          <cell r="L13">
            <v>949.33799999999997</v>
          </cell>
        </row>
        <row r="15">
          <cell r="L15">
            <v>828.85160100000007</v>
          </cell>
        </row>
        <row r="16">
          <cell r="L16">
            <v>1673.3440000000001</v>
          </cell>
        </row>
        <row r="17">
          <cell r="L17">
            <v>1600.19</v>
          </cell>
        </row>
        <row r="20">
          <cell r="L20">
            <v>1145.401169205589</v>
          </cell>
        </row>
        <row r="21">
          <cell r="L21">
            <v>376714.10955288546</v>
          </cell>
        </row>
        <row r="31">
          <cell r="L31">
            <v>1814849.6740222049</v>
          </cell>
        </row>
        <row r="32">
          <cell r="L32">
            <v>942341.92404609954</v>
          </cell>
        </row>
        <row r="33">
          <cell r="L33">
            <v>872507.74997610541</v>
          </cell>
        </row>
        <row r="43">
          <cell r="J43">
            <v>949367.59288332437</v>
          </cell>
          <cell r="K43">
            <v>750391.80704508501</v>
          </cell>
          <cell r="L43">
            <v>1699759.3999284094</v>
          </cell>
        </row>
      </sheetData>
      <sheetData sheetId="10" refreshError="1"/>
      <sheetData sheetId="11">
        <row r="181">
          <cell r="G181">
            <v>1136.9247799113552</v>
          </cell>
        </row>
      </sheetData>
      <sheetData sheetId="12" refreshError="1"/>
      <sheetData sheetId="13" refreshError="1"/>
      <sheetData sheetId="14" refreshError="1"/>
      <sheetData sheetId="15" refreshError="1"/>
      <sheetData sheetId="16">
        <row r="25">
          <cell r="M25">
            <v>370.4</v>
          </cell>
        </row>
        <row r="28">
          <cell r="M28">
            <v>171.7</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1">
          <cell r="I11">
            <v>424.6</v>
          </cell>
          <cell r="L11">
            <v>424.60000000000008</v>
          </cell>
        </row>
        <row r="12">
          <cell r="I12">
            <v>417.16325833333337</v>
          </cell>
          <cell r="L12">
            <v>414.48004998515466</v>
          </cell>
        </row>
        <row r="13">
          <cell r="I13">
            <v>2443.0158000000001</v>
          </cell>
          <cell r="L13">
            <v>2443.018</v>
          </cell>
        </row>
        <row r="15">
          <cell r="I15">
            <v>2395.577476794208</v>
          </cell>
          <cell r="L15">
            <v>2377.257439</v>
          </cell>
        </row>
        <row r="16">
          <cell r="I16">
            <v>23.860000000001001</v>
          </cell>
          <cell r="L16">
            <v>15.617999999999999</v>
          </cell>
        </row>
        <row r="17">
          <cell r="I17">
            <v>7.7680000000010025</v>
          </cell>
          <cell r="L17">
            <v>0</v>
          </cell>
        </row>
        <row r="20">
          <cell r="L20">
            <v>578.75018268307508</v>
          </cell>
        </row>
        <row r="31">
          <cell r="I31">
            <v>1342388.7677472066</v>
          </cell>
          <cell r="L31">
            <v>1379407.7988566807</v>
          </cell>
        </row>
        <row r="32">
          <cell r="I32">
            <v>1333139.7233562348</v>
          </cell>
          <cell r="L32">
            <v>1373149.4989424404</v>
          </cell>
        </row>
        <row r="33">
          <cell r="I33">
            <v>9249.0443909717724</v>
          </cell>
          <cell r="L33">
            <v>6258.2999142403714</v>
          </cell>
        </row>
        <row r="43">
          <cell r="G43">
            <v>1335719.7602987422</v>
          </cell>
          <cell r="H43">
            <v>0</v>
          </cell>
          <cell r="I43">
            <v>1335719.7602987422</v>
          </cell>
          <cell r="J43">
            <v>1375838.1771059493</v>
          </cell>
          <cell r="K43">
            <v>0</v>
          </cell>
          <cell r="L43">
            <v>1375838.1771059493</v>
          </cell>
        </row>
      </sheetData>
      <sheetData sheetId="10" refreshError="1"/>
      <sheetData sheetId="11">
        <row r="170">
          <cell r="G170">
            <v>577.61918268307511</v>
          </cell>
        </row>
      </sheetData>
      <sheetData sheetId="12">
        <row r="170">
          <cell r="G170">
            <v>556.50035795972633</v>
          </cell>
        </row>
      </sheetData>
      <sheetData sheetId="13">
        <row r="170">
          <cell r="G170">
            <v>546.51947881057026</v>
          </cell>
        </row>
      </sheetData>
      <sheetData sheetId="14" refreshError="1"/>
      <sheetData sheetId="15" refreshError="1"/>
      <sheetData sheetId="16">
        <row r="24">
          <cell r="L24">
            <v>218.1</v>
          </cell>
          <cell r="M24">
            <v>218.1</v>
          </cell>
        </row>
        <row r="28">
          <cell r="L28">
            <v>152.30000000000001</v>
          </cell>
          <cell r="M28">
            <v>152.30000000000001</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1">
          <cell r="I11">
            <v>209.69999999999996</v>
          </cell>
          <cell r="L11">
            <v>209.69999999999996</v>
          </cell>
        </row>
        <row r="12">
          <cell r="I12">
            <v>201.70945611943685</v>
          </cell>
          <cell r="L12">
            <v>200.85289351851847</v>
          </cell>
        </row>
        <row r="13">
          <cell r="I13">
            <v>1221.3900000000001</v>
          </cell>
          <cell r="L13">
            <v>1221.4100000000001</v>
          </cell>
        </row>
        <row r="15">
          <cell r="I15">
            <v>1151.5342308570459</v>
          </cell>
          <cell r="L15">
            <v>1143.962</v>
          </cell>
        </row>
        <row r="16">
          <cell r="I16">
            <v>399.28</v>
          </cell>
          <cell r="L16">
            <v>767.58400000000006</v>
          </cell>
        </row>
        <row r="17">
          <cell r="I17">
            <v>399.28</v>
          </cell>
          <cell r="L17">
            <v>767.58400000000006</v>
          </cell>
        </row>
        <row r="20">
          <cell r="L20">
            <v>723.6824699114203</v>
          </cell>
        </row>
        <row r="31">
          <cell r="I31">
            <v>936968.79019814695</v>
          </cell>
          <cell r="L31">
            <v>1085667.2681081647</v>
          </cell>
        </row>
        <row r="32">
          <cell r="I32">
            <v>806544.98466155946</v>
          </cell>
          <cell r="L32">
            <v>826571.42462280823</v>
          </cell>
        </row>
        <row r="33">
          <cell r="I33">
            <v>130423.80553658749</v>
          </cell>
          <cell r="L33">
            <v>259095.84348535642</v>
          </cell>
        </row>
        <row r="43">
          <cell r="G43">
            <v>807785.18702819245</v>
          </cell>
          <cell r="H43">
            <v>0</v>
          </cell>
          <cell r="I43">
            <v>807785.18702819245</v>
          </cell>
          <cell r="J43">
            <v>827865.24564480816</v>
          </cell>
          <cell r="K43">
            <v>0</v>
          </cell>
          <cell r="L43">
            <v>827865.24564480816</v>
          </cell>
        </row>
      </sheetData>
      <sheetData sheetId="10" refreshError="1"/>
      <sheetData sheetId="11">
        <row r="170">
          <cell r="G170">
            <v>722.55146991142033</v>
          </cell>
        </row>
      </sheetData>
      <sheetData sheetId="12">
        <row r="170">
          <cell r="G170">
            <v>700.40903956565558</v>
          </cell>
        </row>
      </sheetData>
      <sheetData sheetId="13">
        <row r="170">
          <cell r="G170">
            <v>686.36659266887932</v>
          </cell>
        </row>
      </sheetData>
      <sheetData sheetId="14" refreshError="1"/>
      <sheetData sheetId="15" refreshError="1"/>
      <sheetData sheetId="16">
        <row r="24">
          <cell r="L24">
            <v>277.8</v>
          </cell>
          <cell r="M24">
            <v>277.8</v>
          </cell>
        </row>
        <row r="28">
          <cell r="L28">
            <v>130.19999999999999</v>
          </cell>
          <cell r="M28">
            <v>130.19999999999999</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1">
          <cell r="I11">
            <v>755</v>
          </cell>
          <cell r="L11">
            <v>755</v>
          </cell>
        </row>
        <row r="12">
          <cell r="I12">
            <v>710.37603333333334</v>
          </cell>
          <cell r="L12">
            <v>710.83462674944531</v>
          </cell>
        </row>
        <row r="13">
          <cell r="I13">
            <v>3796.4009999999998</v>
          </cell>
          <cell r="L13">
            <v>3447.51</v>
          </cell>
        </row>
        <row r="15">
          <cell r="I15">
            <v>3408.5039188584051</v>
          </cell>
          <cell r="L15">
            <v>3061.1759999999999</v>
          </cell>
        </row>
        <row r="16">
          <cell r="I16">
            <v>2742.62</v>
          </cell>
          <cell r="L16">
            <v>2918.3942333333334</v>
          </cell>
        </row>
        <row r="17">
          <cell r="I17">
            <v>2732.4719999999998</v>
          </cell>
          <cell r="L17">
            <v>2908.2462333333333</v>
          </cell>
        </row>
        <row r="20">
          <cell r="L20">
            <v>770.05785713653745</v>
          </cell>
        </row>
        <row r="21">
          <cell r="L21">
            <v>176646.45625900629</v>
          </cell>
        </row>
        <row r="31">
          <cell r="I31">
            <v>3725208.5895711416</v>
          </cell>
          <cell r="L31">
            <v>3668924.2291024276</v>
          </cell>
        </row>
        <row r="32">
          <cell r="I32">
            <v>2512200.4864969254</v>
          </cell>
          <cell r="L32">
            <v>2334874.8432643674</v>
          </cell>
        </row>
        <row r="33">
          <cell r="I33">
            <v>1213008.1030742163</v>
          </cell>
          <cell r="L33">
            <v>1334049.3858380602</v>
          </cell>
        </row>
        <row r="43">
          <cell r="G43">
            <v>2535962.1192154698</v>
          </cell>
          <cell r="H43">
            <v>1433735.0213346928</v>
          </cell>
          <cell r="I43">
            <v>3969697.1405501626</v>
          </cell>
          <cell r="J43">
            <v>2357282.630877797</v>
          </cell>
          <cell r="K43">
            <v>1506797.0136177954</v>
          </cell>
          <cell r="L43">
            <v>3864079.6444955925</v>
          </cell>
        </row>
      </sheetData>
      <sheetData sheetId="10" refreshError="1"/>
      <sheetData sheetId="11">
        <row r="170">
          <cell r="G170">
            <v>762.7378639007909</v>
          </cell>
        </row>
      </sheetData>
      <sheetData sheetId="12">
        <row r="170">
          <cell r="G170">
            <v>737.0390488910823</v>
          </cell>
        </row>
      </sheetData>
      <sheetData sheetId="13">
        <row r="170">
          <cell r="G170">
            <v>721.13567252079827</v>
          </cell>
        </row>
      </sheetData>
      <sheetData sheetId="14" refreshError="1"/>
      <sheetData sheetId="15" refreshError="1"/>
      <sheetData sheetId="16">
        <row r="24">
          <cell r="L24">
            <v>271</v>
          </cell>
          <cell r="M24">
            <v>271</v>
          </cell>
        </row>
        <row r="28">
          <cell r="L28">
            <v>164.4</v>
          </cell>
          <cell r="M28">
            <v>164.4</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1">
          <cell r="I11">
            <v>424.24</v>
          </cell>
          <cell r="L11">
            <v>0</v>
          </cell>
        </row>
        <row r="12">
          <cell r="I12">
            <v>411.85984999999999</v>
          </cell>
          <cell r="L12">
            <v>0</v>
          </cell>
        </row>
        <row r="13">
          <cell r="I13">
            <v>2848.83</v>
          </cell>
          <cell r="L13">
            <v>2848.832387755102</v>
          </cell>
        </row>
        <row r="15">
          <cell r="I15">
            <v>2787.37</v>
          </cell>
          <cell r="L15">
            <v>2779.3107636265308</v>
          </cell>
        </row>
        <row r="16">
          <cell r="I16">
            <v>20.92</v>
          </cell>
          <cell r="L16">
            <v>17.32</v>
          </cell>
        </row>
        <row r="17">
          <cell r="I17">
            <v>0</v>
          </cell>
          <cell r="L17">
            <v>0</v>
          </cell>
        </row>
        <row r="20">
          <cell r="L20">
            <v>617.49005805780473</v>
          </cell>
        </row>
        <row r="31">
          <cell r="I31">
            <v>1667368.4893007714</v>
          </cell>
          <cell r="L31">
            <v>1720466.1738926941</v>
          </cell>
        </row>
        <row r="32">
          <cell r="I32">
            <v>1658709.3226590513</v>
          </cell>
          <cell r="L32">
            <v>1713053.3643187664</v>
          </cell>
        </row>
        <row r="33">
          <cell r="I33">
            <v>8659.166641720105</v>
          </cell>
          <cell r="L33">
            <v>7412.8095739276614</v>
          </cell>
        </row>
        <row r="43">
          <cell r="G43">
            <v>1661711.3201490513</v>
          </cell>
          <cell r="H43">
            <v>0</v>
          </cell>
          <cell r="I43">
            <v>1661711.3201490513</v>
          </cell>
          <cell r="J43">
            <v>1716196.7647924281</v>
          </cell>
          <cell r="K43">
            <v>0</v>
          </cell>
          <cell r="L43">
            <v>1716196.7647924281</v>
          </cell>
        </row>
      </sheetData>
      <sheetData sheetId="10" refreshError="1"/>
      <sheetData sheetId="11">
        <row r="170">
          <cell r="G170">
            <v>616.35905805780465</v>
          </cell>
        </row>
      </sheetData>
      <sheetData sheetId="12">
        <row r="170">
          <cell r="G170">
            <v>595.08042443559748</v>
          </cell>
        </row>
      </sheetData>
      <sheetData sheetId="13">
        <row r="170">
          <cell r="G170">
            <v>595.08042443559748</v>
          </cell>
        </row>
      </sheetData>
      <sheetData sheetId="14" refreshError="1"/>
      <sheetData sheetId="15" refreshError="1"/>
      <sheetData sheetId="16">
        <row r="24">
          <cell r="L24">
            <v>218.1</v>
          </cell>
          <cell r="M24">
            <v>218.1</v>
          </cell>
        </row>
        <row r="28">
          <cell r="L28">
            <v>152.30000000000001</v>
          </cell>
          <cell r="M28">
            <v>152.30000000000001</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1">
          <cell r="L11">
            <v>247.5</v>
          </cell>
        </row>
        <row r="12">
          <cell r="L12">
            <v>235.74626269414577</v>
          </cell>
        </row>
        <row r="13">
          <cell r="L13">
            <v>1634.2879999999998</v>
          </cell>
        </row>
        <row r="15">
          <cell r="L15">
            <v>1531.4119999999998</v>
          </cell>
        </row>
        <row r="16">
          <cell r="L16">
            <v>0</v>
          </cell>
        </row>
        <row r="17">
          <cell r="L17">
            <v>0</v>
          </cell>
        </row>
        <row r="20">
          <cell r="L20">
            <v>898.11372470930382</v>
          </cell>
        </row>
        <row r="31">
          <cell r="L31">
            <v>1373650.1084125242</v>
          </cell>
        </row>
        <row r="32">
          <cell r="L32">
            <v>1373650.1084125242</v>
          </cell>
        </row>
        <row r="33">
          <cell r="L33">
            <v>0</v>
          </cell>
        </row>
        <row r="43">
          <cell r="J43">
            <v>1375382.1353845242</v>
          </cell>
          <cell r="K43">
            <v>0</v>
          </cell>
          <cell r="L43">
            <v>1375382.1353845242</v>
          </cell>
        </row>
      </sheetData>
      <sheetData sheetId="10" refreshError="1"/>
      <sheetData sheetId="11">
        <row r="170">
          <cell r="G170">
            <v>896.98272470930385</v>
          </cell>
        </row>
      </sheetData>
      <sheetData sheetId="12" refreshError="1"/>
      <sheetData sheetId="13" refreshError="1"/>
      <sheetData sheetId="14" refreshError="1"/>
      <sheetData sheetId="15" refreshError="1"/>
      <sheetData sheetId="16">
        <row r="24">
          <cell r="M24">
            <v>242.2</v>
          </cell>
        </row>
        <row r="28">
          <cell r="M28">
            <v>163.6</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et_union"/>
      <sheetName val="modProv"/>
      <sheetName val="modReestr"/>
      <sheetName val="modfrmReestr"/>
      <sheetName val="TEHSHEET"/>
      <sheetName val="AllSheetsInThisWorkbook"/>
      <sheetName val="REESTR_STATION"/>
      <sheetName val="modInstruction"/>
      <sheetName val="modUpdTemplMain"/>
      <sheetName val="modfrmCheckUpdates"/>
      <sheetName val="modClassifierValidate"/>
      <sheetName val="modHyp"/>
      <sheetName val="modList00"/>
      <sheetName val="modList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H11">
            <v>145</v>
          </cell>
        </row>
        <row r="12">
          <cell r="H12">
            <v>143.63083333333333</v>
          </cell>
        </row>
        <row r="14">
          <cell r="H14">
            <v>13.943841701170028</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1">
          <cell r="I11">
            <v>453.19999999999987</v>
          </cell>
          <cell r="L11">
            <v>453.19999999999987</v>
          </cell>
        </row>
        <row r="12">
          <cell r="I12">
            <v>440.56527681483891</v>
          </cell>
          <cell r="L12">
            <v>440.33074709551448</v>
          </cell>
        </row>
        <row r="13">
          <cell r="I13">
            <v>2961.78</v>
          </cell>
          <cell r="L13">
            <v>2961.7790000000005</v>
          </cell>
        </row>
        <row r="15">
          <cell r="I15">
            <v>2896.4700000000003</v>
          </cell>
          <cell r="L15">
            <v>2893.3806418000004</v>
          </cell>
        </row>
        <row r="16">
          <cell r="I16">
            <v>24.16</v>
          </cell>
          <cell r="L16">
            <v>15.649999999999999</v>
          </cell>
        </row>
        <row r="17">
          <cell r="I17">
            <v>0</v>
          </cell>
          <cell r="L17">
            <v>0</v>
          </cell>
        </row>
        <row r="20">
          <cell r="L20">
            <v>514.27245322755073</v>
          </cell>
        </row>
        <row r="31">
          <cell r="I31">
            <v>1442666.7579933025</v>
          </cell>
          <cell r="L31">
            <v>1490291.1640488678</v>
          </cell>
        </row>
        <row r="32">
          <cell r="I32">
            <v>1434339.3331666316</v>
          </cell>
          <cell r="L32">
            <v>1484713.5472737157</v>
          </cell>
        </row>
        <row r="33">
          <cell r="I33">
            <v>8327.4248266709037</v>
          </cell>
          <cell r="L33">
            <v>5577.6167751520406</v>
          </cell>
        </row>
        <row r="43">
          <cell r="G43">
            <v>1437458.8313566316</v>
          </cell>
          <cell r="H43">
            <v>0</v>
          </cell>
          <cell r="I43">
            <v>1437458.8313566316</v>
          </cell>
          <cell r="J43">
            <v>1487985.9607795915</v>
          </cell>
          <cell r="K43">
            <v>0</v>
          </cell>
          <cell r="L43">
            <v>1487985.9607795915</v>
          </cell>
        </row>
      </sheetData>
      <sheetData sheetId="10" refreshError="1"/>
      <sheetData sheetId="11">
        <row r="170">
          <cell r="G170">
            <v>513.14145322755076</v>
          </cell>
        </row>
      </sheetData>
      <sheetData sheetId="12">
        <row r="170">
          <cell r="G170">
            <v>495.20255109379065</v>
          </cell>
        </row>
      </sheetData>
      <sheetData sheetId="13">
        <row r="170">
          <cell r="G170">
            <v>484.69712514101718</v>
          </cell>
        </row>
      </sheetData>
      <sheetData sheetId="14" refreshError="1"/>
      <sheetData sheetId="15" refreshError="1"/>
      <sheetData sheetId="16">
        <row r="24">
          <cell r="L24">
            <v>218.1</v>
          </cell>
          <cell r="M24">
            <v>218.1</v>
          </cell>
        </row>
        <row r="28">
          <cell r="L28">
            <v>152.30000000000001</v>
          </cell>
          <cell r="M28">
            <v>152.30000000000001</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1">
          <cell r="I11">
            <v>450</v>
          </cell>
          <cell r="L11">
            <v>450</v>
          </cell>
        </row>
        <row r="12">
          <cell r="I12">
            <v>424.86354166666666</v>
          </cell>
          <cell r="L12">
            <v>426.4037850422427</v>
          </cell>
        </row>
        <row r="13">
          <cell r="I13">
            <v>2256.7408</v>
          </cell>
          <cell r="L13">
            <v>2256.7380000000003</v>
          </cell>
        </row>
        <row r="15">
          <cell r="I15">
            <v>2038.498694958289</v>
          </cell>
          <cell r="L15">
            <v>2050.4760000000006</v>
          </cell>
        </row>
        <row r="16">
          <cell r="I16">
            <v>2534.0129999999999</v>
          </cell>
          <cell r="L16">
            <v>2191.0550000000003</v>
          </cell>
        </row>
        <row r="17">
          <cell r="I17">
            <v>2524.4059999999999</v>
          </cell>
          <cell r="L17">
            <v>2183.2490000000003</v>
          </cell>
        </row>
        <row r="20">
          <cell r="L20">
            <v>639.09486848086397</v>
          </cell>
        </row>
        <row r="21">
          <cell r="L21">
            <v>182548.87576377392</v>
          </cell>
        </row>
        <row r="31">
          <cell r="I31">
            <v>2296041.2939710752</v>
          </cell>
          <cell r="L31">
            <v>2231436.7941783117</v>
          </cell>
        </row>
        <row r="32">
          <cell r="I32">
            <v>1248905.8498970035</v>
          </cell>
          <cell r="L32">
            <v>1295439.21583943</v>
          </cell>
        </row>
        <row r="33">
          <cell r="I33">
            <v>1047135.4440740717</v>
          </cell>
          <cell r="L33">
            <v>935997.57833888172</v>
          </cell>
        </row>
        <row r="43">
          <cell r="G43">
            <v>1263116.79667609</v>
          </cell>
          <cell r="H43">
            <v>877569.81606454577</v>
          </cell>
          <cell r="I43">
            <v>2140686.6127406359</v>
          </cell>
          <cell r="J43">
            <v>1310448.6895431683</v>
          </cell>
          <cell r="K43">
            <v>934074.378970552</v>
          </cell>
          <cell r="L43">
            <v>2244523.0685137203</v>
          </cell>
        </row>
      </sheetData>
      <sheetData sheetId="10" refreshError="1"/>
      <sheetData sheetId="11">
        <row r="170">
          <cell r="G170">
            <v>631.77487365832599</v>
          </cell>
        </row>
      </sheetData>
      <sheetData sheetId="12">
        <row r="170">
          <cell r="G170">
            <v>612.65962690378774</v>
          </cell>
        </row>
      </sheetData>
      <sheetData sheetId="13">
        <row r="170">
          <cell r="G170">
            <v>600.10604800274677</v>
          </cell>
        </row>
      </sheetData>
      <sheetData sheetId="14" refreshError="1"/>
      <sheetData sheetId="15" refreshError="1"/>
      <sheetData sheetId="16">
        <row r="24">
          <cell r="L24">
            <v>243.6</v>
          </cell>
          <cell r="M24">
            <v>243.6</v>
          </cell>
        </row>
        <row r="28">
          <cell r="L28">
            <v>165.4</v>
          </cell>
          <cell r="M28">
            <v>165.4</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1">
          <cell r="I11">
            <v>320</v>
          </cell>
          <cell r="L11">
            <v>320</v>
          </cell>
        </row>
        <row r="12">
          <cell r="I12">
            <v>293.90456666666665</v>
          </cell>
          <cell r="L12">
            <v>293.28987224164405</v>
          </cell>
        </row>
        <row r="13">
          <cell r="I13">
            <v>1815.88</v>
          </cell>
          <cell r="L13">
            <v>1815.8799999999999</v>
          </cell>
        </row>
        <row r="15">
          <cell r="I15">
            <v>1588.1965182481752</v>
          </cell>
          <cell r="L15">
            <v>1582.2148907020653</v>
          </cell>
        </row>
        <row r="16">
          <cell r="I16">
            <v>2243.0120000000002</v>
          </cell>
          <cell r="L16">
            <v>2271.1469999999999</v>
          </cell>
        </row>
        <row r="17">
          <cell r="I17">
            <v>2233.0880000000002</v>
          </cell>
          <cell r="L17">
            <v>2209.6379999999999</v>
          </cell>
        </row>
        <row r="20">
          <cell r="L20">
            <v>799.16682882877478</v>
          </cell>
        </row>
        <row r="21">
          <cell r="L21">
            <v>301985.71519452473</v>
          </cell>
        </row>
        <row r="31">
          <cell r="I31">
            <v>2334400.5818513725</v>
          </cell>
          <cell r="L31">
            <v>2428565.6697601229</v>
          </cell>
        </row>
        <row r="32">
          <cell r="I32">
            <v>1213599.2946138149</v>
          </cell>
          <cell r="L32">
            <v>1252877.0067519501</v>
          </cell>
        </row>
        <row r="33">
          <cell r="I33">
            <v>1120801.2872375576</v>
          </cell>
          <cell r="L33">
            <v>1175688.6630081728</v>
          </cell>
        </row>
        <row r="43">
          <cell r="G43">
            <v>1224666.1305578381</v>
          </cell>
          <cell r="H43">
            <v>1014121.6302244755</v>
          </cell>
          <cell r="I43">
            <v>2238787.7607823135</v>
          </cell>
          <cell r="J43">
            <v>1264453.656728036</v>
          </cell>
          <cell r="K43">
            <v>1062832.2219384438</v>
          </cell>
          <cell r="L43">
            <v>2327285.8786664801</v>
          </cell>
        </row>
      </sheetData>
      <sheetData sheetId="10" refreshError="1"/>
      <sheetData sheetId="11">
        <row r="181">
          <cell r="G181">
            <v>791.85009199099352</v>
          </cell>
        </row>
      </sheetData>
      <sheetData sheetId="12">
        <row r="181">
          <cell r="G181">
            <v>764.13673035402974</v>
          </cell>
        </row>
      </sheetData>
      <sheetData sheetId="13">
        <row r="181">
          <cell r="G181">
            <v>747.90324213245412</v>
          </cell>
        </row>
      </sheetData>
      <sheetData sheetId="14" refreshError="1"/>
      <sheetData sheetId="15" refreshError="1"/>
      <sheetData sheetId="16">
        <row r="24">
          <cell r="L24">
            <v>260.10000000000002</v>
          </cell>
          <cell r="M24">
            <v>260.10000000000002</v>
          </cell>
        </row>
        <row r="28">
          <cell r="L28">
            <v>171.6</v>
          </cell>
          <cell r="M28">
            <v>171.6</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1">
          <cell r="I11">
            <v>83.8</v>
          </cell>
          <cell r="L11">
            <v>83.799999999999983</v>
          </cell>
        </row>
        <row r="12">
          <cell r="I12">
            <v>79.098483333333334</v>
          </cell>
          <cell r="L12">
            <v>77.356510283324795</v>
          </cell>
        </row>
        <row r="13">
          <cell r="I13">
            <v>530.14099999999996</v>
          </cell>
          <cell r="L13">
            <v>537.84699999999998</v>
          </cell>
        </row>
        <row r="15">
          <cell r="I15">
            <v>488.79259999999999</v>
          </cell>
          <cell r="L15">
            <v>492.33999999999992</v>
          </cell>
        </row>
        <row r="16">
          <cell r="I16">
            <v>625.548</v>
          </cell>
          <cell r="L16">
            <v>847.10699999999997</v>
          </cell>
        </row>
        <row r="17">
          <cell r="I17">
            <v>625.428</v>
          </cell>
          <cell r="L17">
            <v>846.93317000000002</v>
          </cell>
        </row>
        <row r="20">
          <cell r="L20">
            <v>988.65851648549494</v>
          </cell>
        </row>
        <row r="21">
          <cell r="L21">
            <v>124635.36983558998</v>
          </cell>
        </row>
        <row r="31">
          <cell r="I31">
            <v>750521.69042315322</v>
          </cell>
          <cell r="L31">
            <v>878757.57598312316</v>
          </cell>
        </row>
        <row r="32">
          <cell r="I32">
            <v>468039.29568479984</v>
          </cell>
          <cell r="L32">
            <v>486199.29746646859</v>
          </cell>
        </row>
        <row r="33">
          <cell r="I33">
            <v>282482.39473835338</v>
          </cell>
          <cell r="L33">
            <v>392558.27851665457</v>
          </cell>
        </row>
        <row r="43">
          <cell r="G43">
            <v>468565.72531499987</v>
          </cell>
          <cell r="H43">
            <v>112668.21547653424</v>
          </cell>
          <cell r="I43">
            <v>581233.94079153414</v>
          </cell>
          <cell r="J43">
            <v>486756.13400646852</v>
          </cell>
          <cell r="K43">
            <v>115696.28722023364</v>
          </cell>
          <cell r="L43">
            <v>602452.42122670216</v>
          </cell>
        </row>
      </sheetData>
      <sheetData sheetId="10" refreshError="1"/>
      <sheetData sheetId="11">
        <row r="170">
          <cell r="G170">
            <v>987.52751648549508</v>
          </cell>
        </row>
      </sheetData>
      <sheetData sheetId="12">
        <row r="170">
          <cell r="G170">
            <v>957.54169699950421</v>
          </cell>
        </row>
      </sheetData>
      <sheetData sheetId="13">
        <row r="170">
          <cell r="G170">
            <v>938.90695798041565</v>
          </cell>
        </row>
      </sheetData>
      <sheetData sheetId="14" refreshError="1"/>
      <sheetData sheetId="15" refreshError="1"/>
      <sheetData sheetId="16">
        <row r="24">
          <cell r="L24">
            <v>269.2</v>
          </cell>
          <cell r="M24">
            <v>269.2</v>
          </cell>
        </row>
        <row r="28">
          <cell r="L28">
            <v>127</v>
          </cell>
          <cell r="M28">
            <v>127</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1">
          <cell r="I11">
            <v>220</v>
          </cell>
          <cell r="L11">
            <v>233</v>
          </cell>
        </row>
        <row r="12">
          <cell r="I12">
            <v>214.52239243284905</v>
          </cell>
          <cell r="L12">
            <v>227.54069041191968</v>
          </cell>
        </row>
        <row r="13">
          <cell r="I13">
            <v>1317.8532</v>
          </cell>
          <cell r="L13">
            <v>1317.8130000000001</v>
          </cell>
        </row>
        <row r="15">
          <cell r="I15">
            <v>1269.7421853333333</v>
          </cell>
          <cell r="L15">
            <v>1269.9971453333333</v>
          </cell>
        </row>
        <row r="16">
          <cell r="I16">
            <v>183.94531000000001</v>
          </cell>
          <cell r="L16">
            <v>217.24700000000001</v>
          </cell>
        </row>
        <row r="17">
          <cell r="I17">
            <v>183.94531000000001</v>
          </cell>
          <cell r="L17">
            <v>217.24700000000001</v>
          </cell>
        </row>
        <row r="20">
          <cell r="L20">
            <v>765.02819226293525</v>
          </cell>
        </row>
        <row r="31">
          <cell r="I31">
            <v>997248.18127131555</v>
          </cell>
          <cell r="L31">
            <v>1042468.4639158682</v>
          </cell>
        </row>
        <row r="32">
          <cell r="I32">
            <v>938025.80698718945</v>
          </cell>
          <cell r="L32">
            <v>970147.25350207638</v>
          </cell>
        </row>
        <row r="33">
          <cell r="I33">
            <v>59222.374284126097</v>
          </cell>
          <cell r="L33">
            <v>72321.210413791821</v>
          </cell>
        </row>
        <row r="43">
          <cell r="G43">
            <v>939393.3193207935</v>
          </cell>
          <cell r="H43">
            <v>0</v>
          </cell>
          <cell r="I43">
            <v>939393.3193207935</v>
          </cell>
          <cell r="J43">
            <v>971583.62027344818</v>
          </cell>
          <cell r="K43">
            <v>0</v>
          </cell>
          <cell r="L43">
            <v>971583.62027344818</v>
          </cell>
        </row>
      </sheetData>
      <sheetData sheetId="10" refreshError="1"/>
      <sheetData sheetId="11">
        <row r="170">
          <cell r="G170">
            <v>763.89719226293539</v>
          </cell>
        </row>
      </sheetData>
      <sheetData sheetId="12">
        <row r="170">
          <cell r="G170">
            <v>738.75296719462665</v>
          </cell>
        </row>
      </sheetData>
      <sheetData sheetId="13">
        <row r="170">
          <cell r="G170">
            <v>724.25393433658746</v>
          </cell>
        </row>
      </sheetData>
      <sheetData sheetId="14" refreshError="1"/>
      <sheetData sheetId="15" refreshError="1"/>
      <sheetData sheetId="16">
        <row r="24">
          <cell r="L24">
            <v>248.5</v>
          </cell>
          <cell r="M24">
            <v>248.49999999999997</v>
          </cell>
        </row>
        <row r="28">
          <cell r="L28">
            <v>108.7</v>
          </cell>
          <cell r="M28">
            <v>108.7</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1">
          <cell r="L11">
            <v>247.5</v>
          </cell>
        </row>
        <row r="12">
          <cell r="L12">
            <v>235.75607292200033</v>
          </cell>
        </row>
        <row r="13">
          <cell r="L13">
            <v>1635.2240000000002</v>
          </cell>
        </row>
        <row r="15">
          <cell r="L15">
            <v>1532.4090000000001</v>
          </cell>
        </row>
        <row r="16">
          <cell r="L16">
            <v>867.42399999999998</v>
          </cell>
        </row>
        <row r="17">
          <cell r="L17">
            <v>824.68399999999997</v>
          </cell>
        </row>
        <row r="20">
          <cell r="L20">
            <v>914.65988159779909</v>
          </cell>
        </row>
        <row r="31">
          <cell r="L31">
            <v>1922390.9355521107</v>
          </cell>
        </row>
        <row r="32">
          <cell r="L32">
            <v>1399899.8799204018</v>
          </cell>
        </row>
        <row r="33">
          <cell r="L33">
            <v>522491.05563170882</v>
          </cell>
        </row>
        <row r="43">
          <cell r="J43">
            <v>1401633.0344994017</v>
          </cell>
          <cell r="K43">
            <v>0</v>
          </cell>
          <cell r="L43">
            <v>1401633.0344994017</v>
          </cell>
        </row>
      </sheetData>
      <sheetData sheetId="10" refreshError="1"/>
      <sheetData sheetId="11">
        <row r="170">
          <cell r="G170">
            <v>913.52888159779911</v>
          </cell>
        </row>
      </sheetData>
      <sheetData sheetId="12" refreshError="1"/>
      <sheetData sheetId="13" refreshError="1"/>
      <sheetData sheetId="14" refreshError="1"/>
      <sheetData sheetId="15" refreshError="1"/>
      <sheetData sheetId="16">
        <row r="24">
          <cell r="M24">
            <v>242.2</v>
          </cell>
        </row>
        <row r="28">
          <cell r="M28">
            <v>163.6</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1">
          <cell r="I11">
            <v>247</v>
          </cell>
          <cell r="L11">
            <v>247</v>
          </cell>
        </row>
        <row r="12">
          <cell r="I12">
            <v>239.42926587301588</v>
          </cell>
          <cell r="L12">
            <v>235.05375277351084</v>
          </cell>
        </row>
        <row r="13">
          <cell r="I13">
            <v>1638.3620000000001</v>
          </cell>
          <cell r="L13">
            <v>1638.3630000000001</v>
          </cell>
        </row>
        <row r="15">
          <cell r="I15">
            <v>1572.0790000000002</v>
          </cell>
          <cell r="L15">
            <v>1533.8530000000001</v>
          </cell>
        </row>
        <row r="16">
          <cell r="I16">
            <v>708.97</v>
          </cell>
          <cell r="L16">
            <v>867.92000000000007</v>
          </cell>
        </row>
        <row r="17">
          <cell r="I17">
            <v>702.53</v>
          </cell>
          <cell r="L17">
            <v>864.52807179809645</v>
          </cell>
        </row>
        <row r="20">
          <cell r="L20">
            <v>906.46241118543833</v>
          </cell>
        </row>
        <row r="31">
          <cell r="I31">
            <v>1343856.2544099023</v>
          </cell>
          <cell r="L31">
            <v>1906755.546847193</v>
          </cell>
        </row>
        <row r="32">
          <cell r="I32">
            <v>1343856.2544099023</v>
          </cell>
          <cell r="L32">
            <v>1388645.3010410182</v>
          </cell>
        </row>
        <row r="33">
          <cell r="I33">
            <v>0</v>
          </cell>
          <cell r="L33">
            <v>518110.24580617482</v>
          </cell>
        </row>
        <row r="43">
          <cell r="G43">
            <v>1345549.3834929024</v>
          </cell>
          <cell r="H43">
            <v>0</v>
          </cell>
          <cell r="I43">
            <v>1345549.3834929024</v>
          </cell>
          <cell r="J43">
            <v>1390380.0887840183</v>
          </cell>
          <cell r="K43">
            <v>0</v>
          </cell>
          <cell r="L43">
            <v>1390380.0887840183</v>
          </cell>
        </row>
      </sheetData>
      <sheetData sheetId="10" refreshError="1"/>
      <sheetData sheetId="11">
        <row r="170">
          <cell r="G170">
            <v>905.33141118543836</v>
          </cell>
        </row>
      </sheetData>
      <sheetData sheetId="12">
        <row r="170">
          <cell r="G170">
            <v>854.82743196105423</v>
          </cell>
        </row>
      </sheetData>
      <sheetData sheetId="13">
        <row r="170">
          <cell r="G170">
            <v>838.28333098807013</v>
          </cell>
        </row>
      </sheetData>
      <sheetData sheetId="14" refreshError="1"/>
      <sheetData sheetId="15" refreshError="1"/>
      <sheetData sheetId="16">
        <row r="24">
          <cell r="L24">
            <v>242.2</v>
          </cell>
          <cell r="M24">
            <v>242.2</v>
          </cell>
        </row>
        <row r="28">
          <cell r="L28">
            <v>0</v>
          </cell>
          <cell r="M28">
            <v>163.6</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1">
          <cell r="I11">
            <v>50</v>
          </cell>
          <cell r="L11">
            <v>50</v>
          </cell>
        </row>
        <row r="12">
          <cell r="I12">
            <v>23.994900000000001</v>
          </cell>
          <cell r="L12">
            <v>17.488315518859871</v>
          </cell>
        </row>
        <row r="13">
          <cell r="I13">
            <v>263.916</v>
          </cell>
          <cell r="L13">
            <v>193.328</v>
          </cell>
        </row>
        <row r="15">
          <cell r="I15">
            <v>209.596</v>
          </cell>
          <cell r="L15">
            <v>153.79900000000001</v>
          </cell>
        </row>
        <row r="16">
          <cell r="I16">
            <v>560.35900000000004</v>
          </cell>
          <cell r="L16">
            <v>484.786</v>
          </cell>
        </row>
        <row r="17">
          <cell r="I17">
            <v>558.28899999999999</v>
          </cell>
          <cell r="L17">
            <v>474.92</v>
          </cell>
        </row>
        <row r="20">
          <cell r="L20">
            <v>563.77726207058004</v>
          </cell>
        </row>
        <row r="21">
          <cell r="L21">
            <v>692572.76335595525</v>
          </cell>
        </row>
        <row r="31">
          <cell r="I31">
            <v>386631.83826369426</v>
          </cell>
          <cell r="L31">
            <v>334404.7665768672</v>
          </cell>
        </row>
        <row r="32">
          <cell r="I32">
            <v>111243.72320691125</v>
          </cell>
          <cell r="L32">
            <v>85583.072320279229</v>
          </cell>
        </row>
        <row r="33">
          <cell r="I33">
            <v>275388.11505678302</v>
          </cell>
          <cell r="L33">
            <v>248821.69425658797</v>
          </cell>
        </row>
        <row r="43">
          <cell r="G43">
            <v>112704.22543057943</v>
          </cell>
          <cell r="H43">
            <v>189879.9499205958</v>
          </cell>
          <cell r="I43">
            <v>302584.17535117525</v>
          </cell>
          <cell r="J43">
            <v>86708.379129193141</v>
          </cell>
          <cell r="K43">
            <v>145343.17206405141</v>
          </cell>
          <cell r="L43">
            <v>232051.55119324455</v>
          </cell>
        </row>
      </sheetData>
      <sheetData sheetId="10" refreshError="1"/>
      <sheetData sheetId="11"/>
      <sheetData sheetId="12">
        <row r="181">
          <cell r="G181">
            <v>530.75308310707862</v>
          </cell>
        </row>
      </sheetData>
      <sheetData sheetId="13">
        <row r="181">
          <cell r="G181">
            <v>518.70122419188453</v>
          </cell>
        </row>
      </sheetData>
      <sheetData sheetId="14" refreshError="1"/>
      <sheetData sheetId="15" refreshError="1"/>
      <sheetData sheetId="16">
        <row r="24">
          <cell r="L24">
            <v>178.8</v>
          </cell>
          <cell r="M24">
            <v>178.8</v>
          </cell>
        </row>
        <row r="28">
          <cell r="L28">
            <v>167.6</v>
          </cell>
          <cell r="M28">
            <v>167.6</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frmReestr"/>
      <sheetName val="modList00"/>
      <sheetName val="modProv"/>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1">
          <cell r="I11">
            <v>0</v>
          </cell>
          <cell r="L11">
            <v>360</v>
          </cell>
        </row>
        <row r="12">
          <cell r="I12">
            <v>0</v>
          </cell>
          <cell r="L12">
            <v>333.28888789057316</v>
          </cell>
        </row>
        <row r="13">
          <cell r="I13">
            <v>1807.232</v>
          </cell>
          <cell r="L13">
            <v>1807.232</v>
          </cell>
        </row>
        <row r="15">
          <cell r="I15">
            <v>1566.8686</v>
          </cell>
          <cell r="L15">
            <v>1573.4420030517394</v>
          </cell>
        </row>
        <row r="16">
          <cell r="I16">
            <v>2609.6356999999998</v>
          </cell>
          <cell r="L16">
            <v>2614.4110000000001</v>
          </cell>
        </row>
        <row r="17">
          <cell r="I17">
            <v>2588.8456999999999</v>
          </cell>
          <cell r="L17">
            <v>2557.5660000000003</v>
          </cell>
        </row>
        <row r="20">
          <cell r="L20">
            <v>699.87149559542399</v>
          </cell>
        </row>
        <row r="21">
          <cell r="L21">
            <v>230170.56147749242</v>
          </cell>
        </row>
        <row r="31">
          <cell r="I31">
            <v>2328249.7834374448</v>
          </cell>
          <cell r="L31">
            <v>2414811.7126417663</v>
          </cell>
        </row>
        <row r="32">
          <cell r="I32">
            <v>1048954.4504681779</v>
          </cell>
          <cell r="L32">
            <v>1089694.7468426395</v>
          </cell>
        </row>
        <row r="33">
          <cell r="I33">
            <v>1279295.3329692669</v>
          </cell>
          <cell r="L33">
            <v>1325116.9657991268</v>
          </cell>
        </row>
        <row r="43">
          <cell r="G43">
            <v>1059872.6696827423</v>
          </cell>
          <cell r="H43">
            <v>0</v>
          </cell>
          <cell r="I43">
            <v>1059872.6696827423</v>
          </cell>
          <cell r="J43">
            <v>1101207.2079084807</v>
          </cell>
          <cell r="K43">
            <v>920559.48551978695</v>
          </cell>
          <cell r="L43">
            <v>2021766.6934282677</v>
          </cell>
        </row>
      </sheetData>
      <sheetData sheetId="10" refreshError="1"/>
      <sheetData sheetId="11">
        <row r="170">
          <cell r="G170">
            <v>692.55475875764273</v>
          </cell>
        </row>
      </sheetData>
      <sheetData sheetId="12">
        <row r="170">
          <cell r="G170">
            <v>669.45910491037841</v>
          </cell>
        </row>
      </sheetData>
      <sheetData sheetId="13">
        <row r="170">
          <cell r="G170">
            <v>655.87574600021856</v>
          </cell>
        </row>
      </sheetData>
      <sheetData sheetId="14" refreshError="1"/>
      <sheetData sheetId="15" refreshError="1"/>
      <sheetData sheetId="16">
        <row r="24">
          <cell r="L24">
            <v>224.6</v>
          </cell>
          <cell r="M24">
            <v>224.6</v>
          </cell>
        </row>
        <row r="28">
          <cell r="L28">
            <v>165.5</v>
          </cell>
          <cell r="M28">
            <v>165.5</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ОО ТТЭЦ"/>
      <sheetName val="ТТЭЦ ДМ"/>
      <sheetName val="ТТЭЦ НМ"/>
      <sheetName val="ТТЭЦ-1"/>
      <sheetName val="ТТЭЦ-1 ДМ"/>
      <sheetName val="ТТЭЦ-1 НМ"/>
      <sheetName val="ТТЭЦ-2"/>
      <sheetName val="Тюмень"/>
      <sheetName val="НГРЭС"/>
      <sheetName val="НГРЭС Б1"/>
      <sheetName val="НГРЭС Б2"/>
      <sheetName val="НГРЭС Б3"/>
      <sheetName val="ЗСР"/>
      <sheetName val="ЧТЭЦ-1"/>
      <sheetName val="ЧТЭЦ-1 ДМ"/>
      <sheetName val="ЧТЭЦ-1 НМ"/>
      <sheetName val="ЧТЭЦ-2"/>
      <sheetName val="ЧТЭЦ-3"/>
      <sheetName val="ЧТЭЦ-3 ДМ"/>
      <sheetName val="ЧТЭЦ-3 НМ"/>
      <sheetName val="ЧГРЭС"/>
      <sheetName val="ЧГРЭС ДМ"/>
      <sheetName val="ЧГРЭС Б1"/>
      <sheetName val="ЧГРЭС Б2"/>
      <sheetName val="ЧГРЭС Б3"/>
      <sheetName val="Челябинск"/>
      <sheetName val="АТЭЦ"/>
      <sheetName val="ЧО"/>
      <sheetName val="Фортум"/>
      <sheetName val="Лист1"/>
    </sheetNames>
    <sheetDataSet>
      <sheetData sheetId="0"/>
      <sheetData sheetId="1"/>
      <sheetData sheetId="2"/>
      <sheetData sheetId="3"/>
      <sheetData sheetId="4">
        <row r="7">
          <cell r="E7">
            <v>2070.7119999999995</v>
          </cell>
        </row>
        <row r="22">
          <cell r="E22">
            <v>1886.4655139999995</v>
          </cell>
          <cell r="F22">
            <v>276.55764599999998</v>
          </cell>
          <cell r="G22">
            <v>211.812547</v>
          </cell>
          <cell r="H22">
            <v>178.65738299999998</v>
          </cell>
          <cell r="J22">
            <v>136.88193799999999</v>
          </cell>
          <cell r="K22">
            <v>125.69163299999998</v>
          </cell>
          <cell r="L22">
            <v>118.095309</v>
          </cell>
          <cell r="N22">
            <v>127.09844700000001</v>
          </cell>
          <cell r="O22">
            <v>113.04789799999999</v>
          </cell>
          <cell r="P22">
            <v>151.151081</v>
          </cell>
          <cell r="R22">
            <v>97.659149999999983</v>
          </cell>
          <cell r="S22">
            <v>149.86994599999994</v>
          </cell>
          <cell r="T22">
            <v>199.94253600000002</v>
          </cell>
        </row>
        <row r="23">
          <cell r="E23">
            <v>2134.069</v>
          </cell>
        </row>
        <row r="26">
          <cell r="E26">
            <v>2127.5973130000002</v>
          </cell>
        </row>
        <row r="31">
          <cell r="E31">
            <v>254.45918951654406</v>
          </cell>
        </row>
        <row r="36">
          <cell r="E36">
            <v>154.90736241424253</v>
          </cell>
        </row>
        <row r="179">
          <cell r="E179">
            <v>2242701.34246</v>
          </cell>
        </row>
        <row r="197">
          <cell r="E197">
            <v>1329967.8875519831</v>
          </cell>
          <cell r="F197">
            <v>179615.58378570527</v>
          </cell>
          <cell r="G197">
            <v>145572.03631591241</v>
          </cell>
          <cell r="H197">
            <v>117049.31412648654</v>
          </cell>
          <cell r="J197">
            <v>95718.481406306775</v>
          </cell>
          <cell r="K197">
            <v>97391.882516737387</v>
          </cell>
          <cell r="L197">
            <v>97900.853265272468</v>
          </cell>
          <cell r="N197">
            <v>104512.19791310068</v>
          </cell>
          <cell r="O197">
            <v>92517.87594911881</v>
          </cell>
          <cell r="P197">
            <v>120633.1314267885</v>
          </cell>
          <cell r="R197">
            <v>59978.03204013982</v>
          </cell>
          <cell r="S197">
            <v>93256.596116328263</v>
          </cell>
          <cell r="T197">
            <v>125821.90269008612</v>
          </cell>
        </row>
      </sheetData>
      <sheetData sheetId="5">
        <row r="7">
          <cell r="E7">
            <v>1379.5659999999998</v>
          </cell>
        </row>
        <row r="22">
          <cell r="E22">
            <v>1290.8927269999997</v>
          </cell>
          <cell r="F22">
            <v>123.316698</v>
          </cell>
          <cell r="G22">
            <v>113.48650099999999</v>
          </cell>
          <cell r="H22">
            <v>128.03475299999999</v>
          </cell>
          <cell r="J22">
            <v>84.537616999999997</v>
          </cell>
          <cell r="K22">
            <v>52.939553000000004</v>
          </cell>
          <cell r="L22">
            <v>112.79593800000001</v>
          </cell>
          <cell r="N22">
            <v>132.39603</v>
          </cell>
          <cell r="O22">
            <v>87.265187000000012</v>
          </cell>
          <cell r="P22">
            <v>77.148344000000009</v>
          </cell>
          <cell r="R22">
            <v>130.64826700000003</v>
          </cell>
          <cell r="S22">
            <v>125.21613200000002</v>
          </cell>
          <cell r="T22">
            <v>123.107707</v>
          </cell>
        </row>
        <row r="23">
          <cell r="E23">
            <v>913.31500000000005</v>
          </cell>
        </row>
        <row r="26">
          <cell r="E26">
            <v>913.31500000000005</v>
          </cell>
        </row>
        <row r="31">
          <cell r="E31">
            <v>259.56381009311849</v>
          </cell>
        </row>
        <row r="36">
          <cell r="E36">
            <v>127.44562390850933</v>
          </cell>
        </row>
        <row r="179">
          <cell r="E179">
            <v>1248554.9189200001</v>
          </cell>
        </row>
        <row r="197">
          <cell r="E197">
            <v>927151.26700457651</v>
          </cell>
          <cell r="F197">
            <v>81732.278726923134</v>
          </cell>
          <cell r="G197">
            <v>75410.257281176906</v>
          </cell>
          <cell r="H197">
            <v>85376.691814686914</v>
          </cell>
          <cell r="J197">
            <v>63479.488422061178</v>
          </cell>
          <cell r="K197">
            <v>43699.000559313768</v>
          </cell>
          <cell r="L197">
            <v>94529.517616685349</v>
          </cell>
          <cell r="N197">
            <v>109038.38528048119</v>
          </cell>
          <cell r="O197">
            <v>75492.487421038299</v>
          </cell>
          <cell r="P197">
            <v>62775.324381770522</v>
          </cell>
          <cell r="R197">
            <v>85559.384724692354</v>
          </cell>
          <cell r="S197">
            <v>75198.175045358541</v>
          </cell>
          <cell r="T197">
            <v>74860.275730388414</v>
          </cell>
        </row>
      </sheetData>
      <sheetData sheetId="6">
        <row r="7">
          <cell r="E7">
            <v>3538.7849999999999</v>
          </cell>
        </row>
        <row r="22">
          <cell r="E22">
            <v>3184.0156389999997</v>
          </cell>
          <cell r="F22">
            <v>309.18336800000003</v>
          </cell>
          <cell r="G22">
            <v>249.27199400000001</v>
          </cell>
          <cell r="H22">
            <v>258.54513000000009</v>
          </cell>
          <cell r="J22">
            <v>199.82128500000002</v>
          </cell>
          <cell r="K22">
            <v>202.31490499999998</v>
          </cell>
          <cell r="L22">
            <v>191.50487000000001</v>
          </cell>
          <cell r="N22">
            <v>222.96191400000001</v>
          </cell>
          <cell r="O22">
            <v>268.39822800000002</v>
          </cell>
          <cell r="P22">
            <v>287.17841499999997</v>
          </cell>
          <cell r="R22">
            <v>346.45705899999996</v>
          </cell>
          <cell r="S22">
            <v>311.95010800000006</v>
          </cell>
          <cell r="T22">
            <v>336.42836299999999</v>
          </cell>
        </row>
        <row r="23">
          <cell r="E23">
            <v>2880.8520000000003</v>
          </cell>
        </row>
        <row r="26">
          <cell r="E26">
            <v>2869.4665210000003</v>
          </cell>
        </row>
        <row r="31">
          <cell r="E31">
            <v>263.93796397357835</v>
          </cell>
        </row>
        <row r="36">
          <cell r="E36">
            <v>164.2802198793967</v>
          </cell>
        </row>
        <row r="179">
          <cell r="E179">
            <v>3635087.9860000005</v>
          </cell>
        </row>
        <row r="197">
          <cell r="E197">
            <v>2327954.4803947709</v>
          </cell>
          <cell r="F197">
            <v>182833.71335035516</v>
          </cell>
          <cell r="G197">
            <v>132460.36814080545</v>
          </cell>
          <cell r="H197">
            <v>148130.0215491399</v>
          </cell>
          <cell r="J197">
            <v>134556.15714774697</v>
          </cell>
          <cell r="K197">
            <v>188468.1384311633</v>
          </cell>
          <cell r="L197">
            <v>167287.86392427608</v>
          </cell>
          <cell r="N197">
            <v>205627.67448327944</v>
          </cell>
          <cell r="O197">
            <v>248953.54364687653</v>
          </cell>
          <cell r="P197">
            <v>246323.51956760819</v>
          </cell>
          <cell r="R197">
            <v>248676.48949778141</v>
          </cell>
          <cell r="S197">
            <v>204638.51884097359</v>
          </cell>
          <cell r="T197">
            <v>219998.47181476478</v>
          </cell>
        </row>
      </sheetData>
      <sheetData sheetId="7"/>
      <sheetData sheetId="8"/>
      <sheetData sheetId="9">
        <row r="7">
          <cell r="E7">
            <v>3244.5419999999995</v>
          </cell>
        </row>
        <row r="22">
          <cell r="E22">
            <v>3183.5114789999993</v>
          </cell>
          <cell r="F22">
            <v>283.03393699999998</v>
          </cell>
          <cell r="G22">
            <v>303.397446</v>
          </cell>
          <cell r="H22">
            <v>319.48854900000003</v>
          </cell>
          <cell r="J22">
            <v>268.58292499999999</v>
          </cell>
          <cell r="K22">
            <v>295.35880900000001</v>
          </cell>
          <cell r="L22">
            <v>266.10691199999997</v>
          </cell>
          <cell r="N22">
            <v>277.69995599999999</v>
          </cell>
          <cell r="O22">
            <v>237.09166999999999</v>
          </cell>
          <cell r="P22">
            <v>263.411179</v>
          </cell>
          <cell r="R22">
            <v>213.974862</v>
          </cell>
          <cell r="S22">
            <v>316.03786400000007</v>
          </cell>
          <cell r="T22">
            <v>139.32737000000003</v>
          </cell>
        </row>
        <row r="23">
          <cell r="E23">
            <v>26.957000000000001</v>
          </cell>
        </row>
        <row r="26">
          <cell r="E26">
            <v>0</v>
          </cell>
        </row>
        <row r="31">
          <cell r="E31">
            <v>204.79682055626489</v>
          </cell>
        </row>
        <row r="36">
          <cell r="E36">
            <v>150.46184664465611</v>
          </cell>
        </row>
        <row r="179">
          <cell r="E179">
            <v>1483434.9201200001</v>
          </cell>
        </row>
        <row r="197">
          <cell r="E197">
            <v>1483434.9201200001</v>
          </cell>
          <cell r="F197">
            <v>136458.56725999998</v>
          </cell>
          <cell r="G197">
            <v>143047.93044</v>
          </cell>
          <cell r="H197">
            <v>150728.63108000002</v>
          </cell>
          <cell r="J197">
            <v>124679.44751000003</v>
          </cell>
          <cell r="K197">
            <v>133646.709</v>
          </cell>
          <cell r="L197">
            <v>120221.58734</v>
          </cell>
          <cell r="N197">
            <v>126201.18007</v>
          </cell>
          <cell r="O197">
            <v>109167.92359000001</v>
          </cell>
          <cell r="P197">
            <v>121468.43879999999</v>
          </cell>
          <cell r="R197">
            <v>100635.66576999999</v>
          </cell>
          <cell r="S197">
            <v>148178.08636000002</v>
          </cell>
          <cell r="T197">
            <v>69000.752900000007</v>
          </cell>
        </row>
      </sheetData>
      <sheetData sheetId="10">
        <row r="7">
          <cell r="E7">
            <v>2768.2510000000002</v>
          </cell>
        </row>
        <row r="22">
          <cell r="E22">
            <v>2713.3379620000005</v>
          </cell>
          <cell r="F22">
            <v>301.90026799999998</v>
          </cell>
          <cell r="G22">
            <v>253.96474500000002</v>
          </cell>
          <cell r="H22">
            <v>305.87884599999995</v>
          </cell>
          <cell r="J22">
            <v>283.07615799999996</v>
          </cell>
          <cell r="K22">
            <v>213.61650500000002</v>
          </cell>
          <cell r="L22">
            <v>258.16149999999999</v>
          </cell>
          <cell r="N22">
            <v>236.90803700000001</v>
          </cell>
          <cell r="O22">
            <v>0</v>
          </cell>
          <cell r="P22">
            <v>73.413681999999994</v>
          </cell>
          <cell r="R22">
            <v>218.098882</v>
          </cell>
          <cell r="S22">
            <v>312.64573899999994</v>
          </cell>
          <cell r="T22">
            <v>255.67360000000002</v>
          </cell>
        </row>
        <row r="23">
          <cell r="E23">
            <v>30.082999999999998</v>
          </cell>
        </row>
        <row r="26">
          <cell r="E26">
            <v>0</v>
          </cell>
        </row>
        <row r="31">
          <cell r="E31">
            <v>211.71680241761203</v>
          </cell>
        </row>
        <row r="36">
          <cell r="E36">
            <v>150.35069640660853</v>
          </cell>
        </row>
        <row r="179">
          <cell r="E179">
            <v>1308535.4338199999</v>
          </cell>
        </row>
        <row r="197">
          <cell r="E197">
            <v>1308535.4338200002</v>
          </cell>
          <cell r="F197">
            <v>148727.34702000002</v>
          </cell>
          <cell r="G197">
            <v>123101.02735999999</v>
          </cell>
          <cell r="H197">
            <v>146460.65753</v>
          </cell>
          <cell r="J197">
            <v>133373.99382</v>
          </cell>
          <cell r="K197">
            <v>101668.19761000002</v>
          </cell>
          <cell r="L197">
            <v>117991.50465999999</v>
          </cell>
          <cell r="N197">
            <v>111293.35446000002</v>
          </cell>
          <cell r="O197">
            <v>0</v>
          </cell>
          <cell r="P197">
            <v>40324.627810000005</v>
          </cell>
          <cell r="R197">
            <v>105751.65656999999</v>
          </cell>
          <cell r="S197">
            <v>153116.61569000001</v>
          </cell>
          <cell r="T197">
            <v>126726.45129000001</v>
          </cell>
        </row>
      </sheetData>
      <sheetData sheetId="11">
        <row r="7">
          <cell r="E7">
            <v>3381.4109999999996</v>
          </cell>
        </row>
        <row r="22">
          <cell r="E22">
            <v>3314.7817469999995</v>
          </cell>
        </row>
        <row r="23">
          <cell r="E23">
            <v>33.352999999999994</v>
          </cell>
        </row>
        <row r="26">
          <cell r="E26">
            <v>0</v>
          </cell>
        </row>
        <row r="31">
          <cell r="E31">
            <v>216.25481228192936</v>
          </cell>
        </row>
        <row r="36">
          <cell r="E36">
            <v>150.33130453032709</v>
          </cell>
        </row>
        <row r="179">
          <cell r="E179">
            <v>1630402.1357999998</v>
          </cell>
        </row>
        <row r="197">
          <cell r="E197">
            <v>1630402.1357999998</v>
          </cell>
        </row>
      </sheetData>
      <sheetData sheetId="12"/>
      <sheetData sheetId="13"/>
      <sheetData sheetId="14">
        <row r="7">
          <cell r="E7">
            <v>233.572</v>
          </cell>
        </row>
        <row r="22">
          <cell r="E22">
            <v>201.77708000000001</v>
          </cell>
          <cell r="F22">
            <v>30.587564000000004</v>
          </cell>
          <cell r="G22">
            <v>23.043484000000003</v>
          </cell>
          <cell r="H22">
            <v>20.391659999999998</v>
          </cell>
          <cell r="J22">
            <v>10.171564000000002</v>
          </cell>
          <cell r="K22">
            <v>10.467000000000001</v>
          </cell>
          <cell r="L22">
            <v>6.4429999999999996</v>
          </cell>
          <cell r="N22">
            <v>6.7189999999999994</v>
          </cell>
          <cell r="O22">
            <v>9.2429999999999986</v>
          </cell>
          <cell r="P22">
            <v>9.7919999999999998</v>
          </cell>
          <cell r="R22">
            <v>21.697374</v>
          </cell>
          <cell r="S22">
            <v>24.299077</v>
          </cell>
          <cell r="T22">
            <v>28.922356999999998</v>
          </cell>
        </row>
        <row r="23">
          <cell r="E23">
            <v>433.07000000000005</v>
          </cell>
        </row>
        <row r="26">
          <cell r="E26">
            <v>430.9288130000001</v>
          </cell>
        </row>
        <row r="31">
          <cell r="E31">
            <v>197.43399999019849</v>
          </cell>
        </row>
        <row r="36">
          <cell r="E36">
            <v>178.63624818158718</v>
          </cell>
        </row>
        <row r="179">
          <cell r="E179">
            <v>398990.59424000001</v>
          </cell>
        </row>
        <row r="197">
          <cell r="E197">
            <v>136892.4814484283</v>
          </cell>
          <cell r="F197">
            <v>19313.391706083665</v>
          </cell>
          <cell r="G197">
            <v>14716.032365171292</v>
          </cell>
          <cell r="H197">
            <v>13755.824716174806</v>
          </cell>
          <cell r="J197">
            <v>8302.8664606542043</v>
          </cell>
          <cell r="K197">
            <v>8384.9019458237726</v>
          </cell>
          <cell r="L197">
            <v>5020.5562390616651</v>
          </cell>
          <cell r="N197">
            <v>5600.4982499999942</v>
          </cell>
          <cell r="O197">
            <v>7420.9753700000001</v>
          </cell>
          <cell r="P197">
            <v>7477.1002402205531</v>
          </cell>
          <cell r="R197">
            <v>13727.301838978397</v>
          </cell>
          <cell r="S197">
            <v>15281.774143641846</v>
          </cell>
          <cell r="T197">
            <v>17891.258172618102</v>
          </cell>
        </row>
      </sheetData>
      <sheetData sheetId="15">
        <row r="7">
          <cell r="E7">
            <v>662.31700000000001</v>
          </cell>
        </row>
        <row r="22">
          <cell r="E22">
            <v>609.3730149999999</v>
          </cell>
          <cell r="F22">
            <v>65.540999999999997</v>
          </cell>
          <cell r="G22">
            <v>57.374000000000009</v>
          </cell>
          <cell r="H22">
            <v>58.753999999999998</v>
          </cell>
          <cell r="J22">
            <v>53.174999999999997</v>
          </cell>
          <cell r="K22">
            <v>52.540028</v>
          </cell>
          <cell r="L22">
            <v>32.347262000000001</v>
          </cell>
          <cell r="N22">
            <v>34.509974</v>
          </cell>
          <cell r="O22">
            <v>43.009107999999998</v>
          </cell>
          <cell r="P22">
            <v>40.674642999999996</v>
          </cell>
          <cell r="R22">
            <v>58.972999999999999</v>
          </cell>
          <cell r="S22">
            <v>49.406999999999996</v>
          </cell>
          <cell r="T22">
            <v>63.068000000000012</v>
          </cell>
        </row>
        <row r="23">
          <cell r="E23">
            <v>847.10699999999997</v>
          </cell>
        </row>
        <row r="26">
          <cell r="E26">
            <v>846.93317000000002</v>
          </cell>
        </row>
        <row r="31">
          <cell r="E31">
            <v>238.04407289356516</v>
          </cell>
        </row>
        <row r="36">
          <cell r="E36">
            <v>118.16452939239076</v>
          </cell>
        </row>
        <row r="179">
          <cell r="E179">
            <v>826886.01589999988</v>
          </cell>
        </row>
        <row r="197">
          <cell r="E197">
            <v>489590.40027905343</v>
          </cell>
          <cell r="F197">
            <v>53871.236720594265</v>
          </cell>
          <cell r="G197">
            <v>45996.283759765858</v>
          </cell>
          <cell r="H197">
            <v>46473.019337634752</v>
          </cell>
          <cell r="J197">
            <v>41960.712579571118</v>
          </cell>
          <cell r="K197">
            <v>41419.507622097772</v>
          </cell>
          <cell r="L197">
            <v>24868.692126428708</v>
          </cell>
          <cell r="N197">
            <v>27884.540884622002</v>
          </cell>
          <cell r="O197">
            <v>34730.999177135847</v>
          </cell>
          <cell r="P197">
            <v>32457.801312332129</v>
          </cell>
          <cell r="R197">
            <v>47625.831505617978</v>
          </cell>
          <cell r="S197">
            <v>40328.640988916006</v>
          </cell>
          <cell r="T197">
            <v>51973.134264337001</v>
          </cell>
        </row>
      </sheetData>
      <sheetData sheetId="16">
        <row r="7">
          <cell r="E7">
            <v>1841.3440000000001</v>
          </cell>
        </row>
        <row r="22">
          <cell r="E22">
            <v>1617.7381660000003</v>
          </cell>
          <cell r="F22">
            <v>170.28181999999998</v>
          </cell>
          <cell r="G22">
            <v>158.077292</v>
          </cell>
          <cell r="H22">
            <v>152.36821700000004</v>
          </cell>
          <cell r="J22">
            <v>119.46882200000002</v>
          </cell>
          <cell r="K22">
            <v>118.32587699999999</v>
          </cell>
          <cell r="L22">
            <v>98.515577999999977</v>
          </cell>
          <cell r="N22">
            <v>131.65345300000001</v>
          </cell>
          <cell r="O22">
            <v>121.39800999999999</v>
          </cell>
          <cell r="P22">
            <v>108.458996</v>
          </cell>
          <cell r="R22">
            <v>124.44946599999997</v>
          </cell>
          <cell r="S22">
            <v>152.66208600000002</v>
          </cell>
          <cell r="T22">
            <v>162.07854900000001</v>
          </cell>
        </row>
        <row r="23">
          <cell r="E23">
            <v>2181.0170000000003</v>
          </cell>
        </row>
        <row r="26">
          <cell r="E26">
            <v>2169.9617070000004</v>
          </cell>
        </row>
        <row r="31">
          <cell r="E31">
            <v>277.93002503059637</v>
          </cell>
        </row>
        <row r="36">
          <cell r="E36">
            <v>171.6103084019978</v>
          </cell>
        </row>
        <row r="179">
          <cell r="E179">
            <v>2173539.8868500004</v>
          </cell>
        </row>
        <row r="197">
          <cell r="E197">
            <v>1110628.209205681</v>
          </cell>
          <cell r="F197">
            <v>101886.12041894271</v>
          </cell>
          <cell r="G197">
            <v>93105.749170917668</v>
          </cell>
          <cell r="H197">
            <v>87494.4896072314</v>
          </cell>
          <cell r="J197">
            <v>104276.23770371328</v>
          </cell>
          <cell r="K197">
            <v>89102.216778505885</v>
          </cell>
          <cell r="L197">
            <v>64782.314418618356</v>
          </cell>
          <cell r="N197">
            <v>98923.223760253721</v>
          </cell>
          <cell r="O197">
            <v>101520.44492925674</v>
          </cell>
          <cell r="P197">
            <v>59685.371632055001</v>
          </cell>
          <cell r="R197">
            <v>90402.657931776979</v>
          </cell>
          <cell r="S197">
            <v>107831.5855888322</v>
          </cell>
          <cell r="T197">
            <v>111617.79726557725</v>
          </cell>
        </row>
      </sheetData>
      <sheetData sheetId="17"/>
      <sheetData sheetId="18">
        <row r="7">
          <cell r="E7">
            <v>2166.0650000000001</v>
          </cell>
        </row>
        <row r="22">
          <cell r="E22">
            <v>1956.041412</v>
          </cell>
          <cell r="F22">
            <v>226.73234799999997</v>
          </cell>
          <cell r="G22">
            <v>220.57794100000001</v>
          </cell>
          <cell r="H22">
            <v>220.83755099999996</v>
          </cell>
          <cell r="J22">
            <v>213.91503599999999</v>
          </cell>
          <cell r="K22">
            <v>129.55793</v>
          </cell>
          <cell r="L22">
            <v>101.392458</v>
          </cell>
          <cell r="N22">
            <v>84.821466999999998</v>
          </cell>
          <cell r="O22">
            <v>105.14032399999999</v>
          </cell>
          <cell r="P22">
            <v>111.059969</v>
          </cell>
          <cell r="R22">
            <v>153.54393600000003</v>
          </cell>
          <cell r="S22">
            <v>188.418644</v>
          </cell>
          <cell r="T22">
            <v>200.04380800000001</v>
          </cell>
        </row>
        <row r="23">
          <cell r="E23">
            <v>2316.5119999999997</v>
          </cell>
        </row>
        <row r="26">
          <cell r="E26">
            <v>2300.4004799999998</v>
          </cell>
        </row>
        <row r="31">
          <cell r="E31">
            <v>223.58780105519065</v>
          </cell>
        </row>
        <row r="36">
          <cell r="E36">
            <v>164.41529333756966</v>
          </cell>
        </row>
        <row r="179">
          <cell r="E179">
            <v>2758206.0289299996</v>
          </cell>
        </row>
        <row r="197">
          <cell r="E197">
            <v>1477373.571973027</v>
          </cell>
          <cell r="F197">
            <v>141411.63403402444</v>
          </cell>
          <cell r="G197">
            <v>147127.87585247395</v>
          </cell>
          <cell r="H197">
            <v>148642.54938789454</v>
          </cell>
          <cell r="J197">
            <v>173667.54011887935</v>
          </cell>
          <cell r="K197">
            <v>145916.63398999933</v>
          </cell>
          <cell r="L197">
            <v>86706.587982210855</v>
          </cell>
          <cell r="N197">
            <v>74178.827690952021</v>
          </cell>
          <cell r="O197">
            <v>91438.764124007081</v>
          </cell>
          <cell r="P197">
            <v>91303.541012093658</v>
          </cell>
          <cell r="R197">
            <v>112014.74350301223</v>
          </cell>
          <cell r="S197">
            <v>132503.84768252421</v>
          </cell>
          <cell r="T197">
            <v>132461.02659495527</v>
          </cell>
        </row>
      </sheetData>
      <sheetData sheetId="19">
        <row r="7">
          <cell r="E7">
            <v>1567.5709999999999</v>
          </cell>
        </row>
        <row r="22">
          <cell r="E22">
            <v>1518.68102</v>
          </cell>
          <cell r="F22">
            <v>121.68895900000001</v>
          </cell>
          <cell r="G22">
            <v>136.56503500000002</v>
          </cell>
          <cell r="H22">
            <v>150.78350899999998</v>
          </cell>
          <cell r="J22">
            <v>54.018367000000005</v>
          </cell>
          <cell r="K22">
            <v>133.27291199999999</v>
          </cell>
          <cell r="L22">
            <v>126.80197000000001</v>
          </cell>
          <cell r="N22">
            <v>88.405732999999998</v>
          </cell>
          <cell r="O22">
            <v>142.84011000000001</v>
          </cell>
          <cell r="P22">
            <v>148.553192</v>
          </cell>
          <cell r="R22">
            <v>127.70492899999999</v>
          </cell>
          <cell r="S22">
            <v>148.664062</v>
          </cell>
          <cell r="T22">
            <v>139.38224199999999</v>
          </cell>
        </row>
        <row r="23">
          <cell r="E23">
            <v>358.41999999999996</v>
          </cell>
        </row>
        <row r="26">
          <cell r="E26">
            <v>358.41999999999996</v>
          </cell>
        </row>
        <row r="31">
          <cell r="E31">
            <v>242.82756231596528</v>
          </cell>
        </row>
        <row r="36">
          <cell r="E36">
            <v>102.90720383907144</v>
          </cell>
        </row>
        <row r="179">
          <cell r="E179">
            <v>1362462.4586499999</v>
          </cell>
        </row>
        <row r="197">
          <cell r="E197">
            <v>1239166.3488057689</v>
          </cell>
          <cell r="F197">
            <v>90686.053142521283</v>
          </cell>
          <cell r="G197">
            <v>106506.15751557374</v>
          </cell>
          <cell r="H197">
            <v>117599.58780748449</v>
          </cell>
          <cell r="J197">
            <v>43965.311453015172</v>
          </cell>
          <cell r="K197">
            <v>114834.85053948367</v>
          </cell>
          <cell r="L197">
            <v>109989.09790533531</v>
          </cell>
          <cell r="N197">
            <v>74580.82001628459</v>
          </cell>
          <cell r="O197">
            <v>124419.59799673541</v>
          </cell>
          <cell r="P197">
            <v>124800.99916514709</v>
          </cell>
          <cell r="R197">
            <v>102056.13822813248</v>
          </cell>
          <cell r="S197">
            <v>117898.24507219982</v>
          </cell>
          <cell r="T197">
            <v>111829.48996385577</v>
          </cell>
        </row>
      </sheetData>
      <sheetData sheetId="20"/>
      <sheetData sheetId="21"/>
      <sheetData sheetId="22">
        <row r="7">
          <cell r="E7">
            <v>1579.559</v>
          </cell>
        </row>
        <row r="22">
          <cell r="E22">
            <v>1494.0724919999998</v>
          </cell>
        </row>
        <row r="23">
          <cell r="E23">
            <v>372.64</v>
          </cell>
        </row>
        <row r="26">
          <cell r="E26">
            <v>370.98342600000001</v>
          </cell>
        </row>
        <row r="31">
          <cell r="E31">
            <v>247.50630129064038</v>
          </cell>
        </row>
        <row r="36">
          <cell r="E36">
            <v>142.4806784027478</v>
          </cell>
        </row>
        <row r="179">
          <cell r="E179">
            <v>1405716.8518800002</v>
          </cell>
        </row>
        <row r="197">
          <cell r="E197">
            <v>1229707.1724965333</v>
          </cell>
        </row>
      </sheetData>
      <sheetData sheetId="23"/>
      <sheetData sheetId="24"/>
      <sheetData sheetId="25"/>
      <sheetData sheetId="26">
        <row r="7">
          <cell r="E7">
            <v>1125.7460000000001</v>
          </cell>
        </row>
        <row r="22">
          <cell r="E22">
            <v>988.68509100000017</v>
          </cell>
          <cell r="F22">
            <v>110.13837000000002</v>
          </cell>
          <cell r="G22">
            <v>89.656258000000008</v>
          </cell>
          <cell r="H22">
            <v>88.549333000000004</v>
          </cell>
          <cell r="J22">
            <v>75.986518000000004</v>
          </cell>
          <cell r="K22">
            <v>68.663725999999997</v>
          </cell>
          <cell r="L22">
            <v>65.811348999999993</v>
          </cell>
          <cell r="N22">
            <v>77.147423999999987</v>
          </cell>
          <cell r="O22">
            <v>77.909914999999984</v>
          </cell>
          <cell r="P22">
            <v>75.567679999999996</v>
          </cell>
          <cell r="R22">
            <v>78.900989999999993</v>
          </cell>
          <cell r="S22">
            <v>89.099592000000001</v>
          </cell>
          <cell r="T22">
            <v>91.25393600000001</v>
          </cell>
        </row>
        <row r="23">
          <cell r="E23">
            <v>1621.8890000000001</v>
          </cell>
        </row>
        <row r="26">
          <cell r="E26">
            <v>1618.7115000000001</v>
          </cell>
        </row>
        <row r="31">
          <cell r="E31">
            <v>378.89614685962448</v>
          </cell>
        </row>
        <row r="36">
          <cell r="E36">
            <v>172.83488574125604</v>
          </cell>
        </row>
        <row r="179">
          <cell r="E179">
            <v>1709054.0520778508</v>
          </cell>
        </row>
        <row r="197">
          <cell r="E197">
            <v>977346.84735835413</v>
          </cell>
          <cell r="F197">
            <v>97702.379571339203</v>
          </cell>
          <cell r="G197">
            <v>78746.150719510231</v>
          </cell>
          <cell r="H197">
            <v>81037.660013168017</v>
          </cell>
          <cell r="J197">
            <v>81042.839276428262</v>
          </cell>
          <cell r="K197">
            <v>89569.672929999797</v>
          </cell>
          <cell r="L197">
            <v>83583.555699959761</v>
          </cell>
          <cell r="N197">
            <v>87144.235052885633</v>
          </cell>
          <cell r="O197">
            <v>103229.89903542951</v>
          </cell>
          <cell r="P197">
            <v>69292.898641904831</v>
          </cell>
          <cell r="R197">
            <v>57751.505921352502</v>
          </cell>
          <cell r="S197">
            <v>69858.213225478161</v>
          </cell>
          <cell r="T197">
            <v>78387.837270898337</v>
          </cell>
        </row>
      </sheetData>
      <sheetData sheetId="27"/>
      <sheetData sheetId="28"/>
      <sheetData sheetId="2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ЧТЭЦ-1"/>
      <sheetName val="ЧТЭЦ-2"/>
      <sheetName val="ЧТЭЦ-3"/>
      <sheetName val="ЧГРЭС"/>
      <sheetName val="Челябинск"/>
      <sheetName val="АТЭЦ"/>
      <sheetName val="ЧО"/>
      <sheetName val="ДирУР"/>
      <sheetName val="ЭС Урал"/>
      <sheetName val="ТТЭЦ-1"/>
      <sheetName val="ТТЭЦ-2"/>
      <sheetName val="Тюмень"/>
      <sheetName val="НГРЭС"/>
      <sheetName val="ЗСР"/>
      <sheetName val="ДирЗСР"/>
      <sheetName val="ЭС ЗС"/>
      <sheetName val="ИА"/>
      <sheetName val="Фортум"/>
      <sheetName val="ОСВ свод"/>
      <sheetName val="ОСВ"/>
      <sheetName val="Все БЕ_32"/>
      <sheetName val="Покупные энергоресурсы"/>
      <sheetName val="Выпадающие_Челябинск"/>
      <sheetName val="Выпадающие_АТЭЦ"/>
      <sheetName val="Выпадающие_Тюмень"/>
      <sheetName val="Аморт. и НИ в смету"/>
    </sheetNames>
    <sheetDataSet>
      <sheetData sheetId="0">
        <row r="7">
          <cell r="C7">
            <v>2361900.1480699996</v>
          </cell>
          <cell r="K7">
            <v>178239.33000000002</v>
          </cell>
          <cell r="O7">
            <v>568904.59</v>
          </cell>
          <cell r="S7">
            <v>296612.55234000005</v>
          </cell>
          <cell r="W7">
            <v>301966.12334000005</v>
          </cell>
          <cell r="AA7">
            <v>971694.30482000019</v>
          </cell>
          <cell r="AI7">
            <v>519399.75468999997</v>
          </cell>
          <cell r="AU7">
            <v>31348.718439999993</v>
          </cell>
          <cell r="AY7">
            <v>426.32912999999991</v>
          </cell>
          <cell r="BC7">
            <v>12708.2</v>
          </cell>
        </row>
      </sheetData>
      <sheetData sheetId="1">
        <row r="7">
          <cell r="C7">
            <v>3754337.0770300003</v>
          </cell>
          <cell r="K7">
            <v>1408965.5299999998</v>
          </cell>
          <cell r="O7">
            <v>0</v>
          </cell>
          <cell r="S7">
            <v>753310.52957999974</v>
          </cell>
          <cell r="W7">
            <v>0</v>
          </cell>
          <cell r="AA7">
            <v>1547122.4486299998</v>
          </cell>
          <cell r="AI7">
            <v>0</v>
          </cell>
          <cell r="AU7">
            <v>43468.59729000002</v>
          </cell>
          <cell r="AY7">
            <v>397.20152999999993</v>
          </cell>
          <cell r="BC7">
            <v>1072.76</v>
          </cell>
        </row>
      </sheetData>
      <sheetData sheetId="2">
        <row r="7">
          <cell r="C7">
            <v>6245727.293639998</v>
          </cell>
          <cell r="K7">
            <v>1815639.9100000001</v>
          </cell>
          <cell r="O7">
            <v>1425656.42</v>
          </cell>
          <cell r="S7">
            <v>555752.15039999993</v>
          </cell>
          <cell r="W7">
            <v>560008.95040999993</v>
          </cell>
          <cell r="AA7">
            <v>1852965.29171</v>
          </cell>
          <cell r="AI7">
            <v>184219.10502999998</v>
          </cell>
          <cell r="AU7">
            <v>32914.31427000001</v>
          </cell>
          <cell r="AY7">
            <v>184.64685000000006</v>
          </cell>
          <cell r="BC7">
            <v>2605.61</v>
          </cell>
        </row>
      </sheetData>
      <sheetData sheetId="3">
        <row r="7">
          <cell r="O7">
            <v>2700906.55</v>
          </cell>
          <cell r="W7">
            <v>2034893.2839500003</v>
          </cell>
          <cell r="AI7">
            <v>542540.80199000007</v>
          </cell>
        </row>
      </sheetData>
      <sheetData sheetId="4"/>
      <sheetData sheetId="5">
        <row r="7">
          <cell r="C7">
            <v>2799878.4399699997</v>
          </cell>
          <cell r="K7">
            <v>1164202.58</v>
          </cell>
          <cell r="O7">
            <v>0</v>
          </cell>
          <cell r="S7">
            <v>571369.27789000014</v>
          </cell>
          <cell r="W7">
            <v>0</v>
          </cell>
          <cell r="AA7">
            <v>1035715.9467799999</v>
          </cell>
          <cell r="AI7">
            <v>0</v>
          </cell>
          <cell r="AU7">
            <v>2122.4143199999999</v>
          </cell>
          <cell r="AY7">
            <v>26438.760980000003</v>
          </cell>
          <cell r="BC7">
            <v>29.46</v>
          </cell>
        </row>
      </sheetData>
      <sheetData sheetId="6"/>
      <sheetData sheetId="7"/>
      <sheetData sheetId="8"/>
      <sheetData sheetId="9">
        <row r="7">
          <cell r="C7">
            <v>6080034.8458099999</v>
          </cell>
          <cell r="K7">
            <v>1630615.0799999998</v>
          </cell>
          <cell r="O7">
            <v>1208796.24</v>
          </cell>
          <cell r="S7">
            <v>864514.80259999994</v>
          </cell>
          <cell r="W7">
            <v>441408.49511000002</v>
          </cell>
          <cell r="AA7">
            <v>1843115.4165300003</v>
          </cell>
          <cell r="AI7">
            <v>447603.25072999997</v>
          </cell>
          <cell r="AU7">
            <v>88227.033579999988</v>
          </cell>
          <cell r="AY7">
            <v>815.55799000000002</v>
          </cell>
          <cell r="BC7">
            <v>2542.2199999999993</v>
          </cell>
        </row>
      </sheetData>
      <sheetData sheetId="10">
        <row r="7">
          <cell r="C7">
            <v>5367714.0668200003</v>
          </cell>
          <cell r="K7">
            <v>2920921.05</v>
          </cell>
          <cell r="O7">
            <v>0</v>
          </cell>
          <cell r="S7">
            <v>739302.61187000026</v>
          </cell>
          <cell r="W7">
            <v>0</v>
          </cell>
          <cell r="AA7">
            <v>1599015.5370200002</v>
          </cell>
          <cell r="AI7">
            <v>0</v>
          </cell>
          <cell r="AU7">
            <v>104260.58093</v>
          </cell>
          <cell r="AY7">
            <v>0</v>
          </cell>
          <cell r="BC7">
            <v>4214.29</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
      <sheetName val="Тарифы ЭЭ и ГМ"/>
      <sheetName val="Тарифы ТЭ и ТН"/>
      <sheetName val="Лист1"/>
      <sheetName val="РД ВР"/>
      <sheetName val="Лист3"/>
    </sheetNames>
    <sheetDataSet>
      <sheetData sheetId="0"/>
      <sheetData sheetId="1">
        <row r="7">
          <cell r="P7">
            <v>1094.18</v>
          </cell>
          <cell r="Q7">
            <v>1094.18</v>
          </cell>
        </row>
        <row r="12">
          <cell r="T12">
            <v>466.01</v>
          </cell>
          <cell r="U12">
            <v>525.37</v>
          </cell>
        </row>
        <row r="13">
          <cell r="T13">
            <v>867.53</v>
          </cell>
          <cell r="U13">
            <v>940.01</v>
          </cell>
        </row>
        <row r="14">
          <cell r="T14">
            <v>754.57</v>
          </cell>
          <cell r="U14">
            <v>754.57</v>
          </cell>
        </row>
        <row r="15">
          <cell r="T15">
            <v>662.03</v>
          </cell>
          <cell r="U15">
            <v>662.55</v>
          </cell>
        </row>
        <row r="16">
          <cell r="T16">
            <v>704.95</v>
          </cell>
          <cell r="U16">
            <v>725.36</v>
          </cell>
        </row>
        <row r="17">
          <cell r="T17">
            <v>597.76</v>
          </cell>
          <cell r="U17">
            <v>606.78</v>
          </cell>
        </row>
        <row r="18">
          <cell r="T18">
            <v>643.89</v>
          </cell>
          <cell r="U18">
            <v>687.47</v>
          </cell>
        </row>
        <row r="19">
          <cell r="T19">
            <v>727.45</v>
          </cell>
          <cell r="U19">
            <v>727.81</v>
          </cell>
        </row>
        <row r="22">
          <cell r="T22">
            <v>486.09</v>
          </cell>
          <cell r="U22">
            <v>487.4</v>
          </cell>
        </row>
        <row r="23">
          <cell r="T23">
            <v>583.37</v>
          </cell>
          <cell r="U23">
            <v>583.37</v>
          </cell>
        </row>
        <row r="28">
          <cell r="P28">
            <v>260049.22</v>
          </cell>
          <cell r="Q28">
            <v>260049.22</v>
          </cell>
        </row>
        <row r="31">
          <cell r="T31">
            <v>585182.75</v>
          </cell>
          <cell r="U31">
            <v>628599.4</v>
          </cell>
        </row>
        <row r="32">
          <cell r="T32">
            <v>106243</v>
          </cell>
          <cell r="U32">
            <v>114104.98</v>
          </cell>
        </row>
        <row r="33">
          <cell r="T33">
            <v>254952.53</v>
          </cell>
          <cell r="U33">
            <v>273865.03999999998</v>
          </cell>
        </row>
        <row r="34">
          <cell r="T34">
            <v>194734.63</v>
          </cell>
          <cell r="U34">
            <v>209191.06</v>
          </cell>
        </row>
        <row r="35">
          <cell r="T35">
            <v>151988.67000000001</v>
          </cell>
          <cell r="U35">
            <v>164503.75</v>
          </cell>
        </row>
        <row r="36">
          <cell r="T36">
            <v>149876.16</v>
          </cell>
          <cell r="U36">
            <v>161000</v>
          </cell>
        </row>
      </sheetData>
      <sheetData sheetId="2">
        <row r="6">
          <cell r="Q6">
            <v>587.9</v>
          </cell>
          <cell r="R6">
            <v>632.27</v>
          </cell>
        </row>
        <row r="7">
          <cell r="Q7">
            <v>622.67999999999995</v>
          </cell>
          <cell r="R7">
            <v>646.07000000000005</v>
          </cell>
        </row>
        <row r="8">
          <cell r="Q8">
            <v>516.28</v>
          </cell>
          <cell r="R8">
            <v>535.04999999999995</v>
          </cell>
        </row>
        <row r="12">
          <cell r="Q12">
            <v>616.33000000000004</v>
          </cell>
          <cell r="R12">
            <v>662.85</v>
          </cell>
        </row>
        <row r="13">
          <cell r="Q13">
            <v>680.29</v>
          </cell>
          <cell r="R13">
            <v>705.84</v>
          </cell>
        </row>
        <row r="14">
          <cell r="Q14">
            <v>687.87</v>
          </cell>
          <cell r="R14">
            <v>713.71</v>
          </cell>
        </row>
        <row r="15">
          <cell r="Q15">
            <v>614.61</v>
          </cell>
          <cell r="R15">
            <v>636.96</v>
          </cell>
        </row>
        <row r="22">
          <cell r="Q22">
            <v>25.39</v>
          </cell>
          <cell r="R22">
            <v>25.39</v>
          </cell>
        </row>
        <row r="24">
          <cell r="R24">
            <v>28.16</v>
          </cell>
        </row>
        <row r="25">
          <cell r="Q25">
            <v>28.16</v>
          </cell>
          <cell r="R25">
            <v>28.16</v>
          </cell>
        </row>
        <row r="26">
          <cell r="Q26">
            <v>28.16</v>
          </cell>
          <cell r="R26">
            <v>28.16</v>
          </cell>
        </row>
        <row r="27">
          <cell r="Q27">
            <v>28.12</v>
          </cell>
          <cell r="R27">
            <v>30.83</v>
          </cell>
        </row>
        <row r="28">
          <cell r="Q28">
            <v>45.85</v>
          </cell>
          <cell r="R28">
            <v>48.3</v>
          </cell>
          <cell r="U28">
            <v>51.59</v>
          </cell>
        </row>
        <row r="32">
          <cell r="Q32">
            <v>35.44</v>
          </cell>
          <cell r="R32">
            <v>35.44</v>
          </cell>
        </row>
        <row r="34">
          <cell r="Q34">
            <v>31.78</v>
          </cell>
          <cell r="R34">
            <v>57.44</v>
          </cell>
        </row>
        <row r="35">
          <cell r="Q35">
            <v>55.73</v>
          </cell>
          <cell r="R35">
            <v>55.73</v>
          </cell>
        </row>
        <row r="36">
          <cell r="Q36">
            <v>52.37</v>
          </cell>
          <cell r="R36">
            <v>52.37</v>
          </cell>
        </row>
        <row r="37">
          <cell r="Q37">
            <v>50.8</v>
          </cell>
          <cell r="R37">
            <v>50.8</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тв. тарифы на ТЭ и ТН"/>
      <sheetName val="Утв. тарифы на ВС и ВО"/>
      <sheetName val="Утв. тарифы на ЭЭ и ЭМ"/>
    </sheetNames>
    <sheetDataSet>
      <sheetData sheetId="0">
        <row r="7">
          <cell r="N7">
            <v>632.27</v>
          </cell>
          <cell r="O7">
            <v>632.27</v>
          </cell>
        </row>
        <row r="8">
          <cell r="N8">
            <v>641.62</v>
          </cell>
          <cell r="O8">
            <v>641.62</v>
          </cell>
        </row>
        <row r="9">
          <cell r="N9">
            <v>535.04999999999995</v>
          </cell>
          <cell r="O9">
            <v>564.42999999999995</v>
          </cell>
        </row>
        <row r="12">
          <cell r="N12">
            <v>662.85</v>
          </cell>
          <cell r="O12">
            <v>662.85</v>
          </cell>
        </row>
        <row r="13">
          <cell r="N13">
            <v>701.48</v>
          </cell>
          <cell r="O13">
            <v>701.48</v>
          </cell>
        </row>
        <row r="14">
          <cell r="N14">
            <v>706.62</v>
          </cell>
          <cell r="O14">
            <v>706.62</v>
          </cell>
        </row>
        <row r="15">
          <cell r="N15">
            <v>636.96</v>
          </cell>
          <cell r="O15">
            <v>671.93</v>
          </cell>
        </row>
        <row r="22">
          <cell r="N22">
            <v>15.73</v>
          </cell>
          <cell r="O22">
            <v>15.73</v>
          </cell>
        </row>
        <row r="24">
          <cell r="N24">
            <v>28.16</v>
          </cell>
          <cell r="O24">
            <v>40.31</v>
          </cell>
        </row>
        <row r="25">
          <cell r="N25">
            <v>28.16</v>
          </cell>
          <cell r="O25">
            <v>40.31</v>
          </cell>
        </row>
        <row r="26">
          <cell r="N26">
            <v>28.16</v>
          </cell>
          <cell r="O26">
            <v>40.31</v>
          </cell>
        </row>
        <row r="27">
          <cell r="N27">
            <v>29.33</v>
          </cell>
          <cell r="O27">
            <v>29.33</v>
          </cell>
        </row>
        <row r="28">
          <cell r="N28">
            <v>48.3</v>
          </cell>
        </row>
        <row r="31">
          <cell r="N31">
            <v>29.09</v>
          </cell>
          <cell r="O31">
            <v>29.09</v>
          </cell>
        </row>
        <row r="33">
          <cell r="N33">
            <v>48.02</v>
          </cell>
          <cell r="O33">
            <v>48.02</v>
          </cell>
        </row>
        <row r="34">
          <cell r="N34">
            <v>55.73</v>
          </cell>
          <cell r="O34">
            <v>60.61</v>
          </cell>
        </row>
        <row r="35">
          <cell r="N35">
            <v>52.37</v>
          </cell>
          <cell r="O35">
            <v>55.66</v>
          </cell>
        </row>
        <row r="36">
          <cell r="N36">
            <v>50.8</v>
          </cell>
          <cell r="O36">
            <v>52.58</v>
          </cell>
        </row>
      </sheetData>
      <sheetData sheetId="1"/>
      <sheetData sheetId="2">
        <row r="11">
          <cell r="E11">
            <v>1176.06</v>
          </cell>
          <cell r="F11">
            <v>1207.73</v>
          </cell>
          <cell r="G11">
            <v>209664.47</v>
          </cell>
          <cell r="H11">
            <v>209664.47</v>
          </cell>
        </row>
        <row r="13">
          <cell r="E13">
            <v>525.37</v>
          </cell>
          <cell r="F13">
            <v>537.72</v>
          </cell>
          <cell r="G13">
            <v>628599.4</v>
          </cell>
          <cell r="H13">
            <v>659445.51</v>
          </cell>
        </row>
        <row r="14">
          <cell r="E14">
            <v>940.01</v>
          </cell>
          <cell r="F14">
            <v>958.62</v>
          </cell>
          <cell r="G14">
            <v>114104.98</v>
          </cell>
          <cell r="H14">
            <v>118700.35</v>
          </cell>
        </row>
        <row r="15">
          <cell r="E15">
            <v>754.57</v>
          </cell>
          <cell r="F15">
            <v>771.1</v>
          </cell>
          <cell r="G15">
            <v>273865.03999999998</v>
          </cell>
          <cell r="H15">
            <v>287542.78000000003</v>
          </cell>
        </row>
        <row r="16">
          <cell r="E16">
            <v>662.55</v>
          </cell>
          <cell r="F16">
            <v>676.43</v>
          </cell>
          <cell r="G16">
            <v>209191.06</v>
          </cell>
          <cell r="H16">
            <v>219147.27</v>
          </cell>
        </row>
        <row r="18">
          <cell r="E18">
            <v>725.36</v>
          </cell>
          <cell r="F18">
            <v>739.83</v>
          </cell>
        </row>
        <row r="20">
          <cell r="E20">
            <v>839.39</v>
          </cell>
          <cell r="F20">
            <v>855.9</v>
          </cell>
        </row>
        <row r="23">
          <cell r="E23">
            <v>606.78</v>
          </cell>
          <cell r="F23">
            <v>619.63</v>
          </cell>
          <cell r="G23">
            <v>164503.75</v>
          </cell>
          <cell r="H23">
            <v>172127.78</v>
          </cell>
        </row>
        <row r="24">
          <cell r="E24">
            <v>687.47</v>
          </cell>
          <cell r="F24">
            <v>701.49</v>
          </cell>
        </row>
        <row r="25">
          <cell r="E25">
            <v>727.81</v>
          </cell>
          <cell r="F25">
            <v>744.01</v>
          </cell>
          <cell r="G25">
            <v>161000</v>
          </cell>
          <cell r="H25">
            <v>168189.68</v>
          </cell>
        </row>
        <row r="26">
          <cell r="E26">
            <v>487.4</v>
          </cell>
          <cell r="F26">
            <v>496.28</v>
          </cell>
        </row>
        <row r="27">
          <cell r="E27">
            <v>583.37</v>
          </cell>
          <cell r="F27">
            <v>596.16</v>
          </cell>
        </row>
        <row r="28">
          <cell r="E28">
            <v>547.62</v>
          </cell>
          <cell r="F28">
            <v>557.58000000000004</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ow r="14">
          <cell r="Q14">
            <v>6658.4677711511131</v>
          </cell>
        </row>
        <row r="18">
          <cell r="D18">
            <v>1145.4010192055891</v>
          </cell>
          <cell r="E18">
            <v>376714.10777909204</v>
          </cell>
        </row>
        <row r="20">
          <cell r="D20">
            <v>1290.9413237799715</v>
          </cell>
        </row>
        <row r="34">
          <cell r="D34">
            <v>563.77711207058007</v>
          </cell>
          <cell r="E34">
            <v>692572.75917597616</v>
          </cell>
        </row>
        <row r="48">
          <cell r="D48">
            <v>988.65836648549498</v>
          </cell>
          <cell r="E48">
            <v>124635.36833558998</v>
          </cell>
        </row>
        <row r="62">
          <cell r="D62">
            <v>799.14985050604321</v>
          </cell>
          <cell r="E62">
            <v>301985.71355105488</v>
          </cell>
        </row>
        <row r="76">
          <cell r="D76">
            <v>699.87134559542403</v>
          </cell>
          <cell r="E76">
            <v>230170.55985594384</v>
          </cell>
        </row>
        <row r="90">
          <cell r="D90">
            <v>765.02804226293529</v>
          </cell>
        </row>
        <row r="104">
          <cell r="D104">
            <v>906.46226118543836</v>
          </cell>
        </row>
        <row r="118">
          <cell r="D118">
            <v>914.65973159779912</v>
          </cell>
        </row>
        <row r="132">
          <cell r="D132">
            <v>898.11357470930386</v>
          </cell>
        </row>
        <row r="146">
          <cell r="D146">
            <v>639.094718480864</v>
          </cell>
          <cell r="E146">
            <v>182548.87414291644</v>
          </cell>
        </row>
        <row r="160">
          <cell r="D160">
            <v>723.68231991142034</v>
          </cell>
        </row>
        <row r="174">
          <cell r="D174">
            <v>770.05770713653749</v>
          </cell>
          <cell r="E174">
            <v>176646.45466067729</v>
          </cell>
        </row>
        <row r="200">
          <cell r="D200">
            <v>514.27230322755076</v>
          </cell>
        </row>
        <row r="202">
          <cell r="D202">
            <v>617.48990805780477</v>
          </cell>
        </row>
        <row r="216">
          <cell r="D216">
            <v>578.75003268307512</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исок листов"/>
      <sheetName val="Сопроводительные материалы"/>
      <sheetName val="Индексы"/>
      <sheetName val="0"/>
      <sheetName val="ПУ"/>
      <sheetName val="Зтип"/>
      <sheetName val="1"/>
      <sheetName val="2"/>
      <sheetName val="2.1"/>
      <sheetName val="2.2"/>
      <sheetName val="2.3"/>
      <sheetName val="2.4"/>
      <sheetName val="4"/>
      <sheetName val="5"/>
      <sheetName val="6"/>
      <sheetName val="6.1"/>
      <sheetName val="9"/>
      <sheetName val="11"/>
      <sheetName val="12"/>
      <sheetName val="13"/>
      <sheetName val="15"/>
      <sheetName val="20"/>
      <sheetName val="22"/>
      <sheetName val="23"/>
      <sheetName val="24.1"/>
      <sheetName val="25"/>
      <sheetName val="Комментарии"/>
      <sheetName val="Проверка"/>
      <sheetName val="et_union"/>
      <sheetName val="TEHSHEET"/>
      <sheetName val="AllSheetsInThisWorkbook"/>
      <sheetName val="modList08"/>
      <sheetName val="modList03"/>
      <sheetName val="modList07"/>
      <sheetName val="modList09"/>
      <sheetName val="modList10"/>
      <sheetName val="modList11"/>
      <sheetName val="modList12"/>
      <sheetName val="modList13"/>
      <sheetName val="modList14"/>
      <sheetName val="modList15"/>
      <sheetName val="modList16"/>
      <sheetName val="modList17"/>
      <sheetName val="modfrmDictionary"/>
      <sheetName val="modListSopr"/>
      <sheetName val="modList24"/>
      <sheetName val="modList25"/>
      <sheetName val="modList05"/>
      <sheetName val="modCommandButton"/>
      <sheetName val="modList00"/>
      <sheetName val="modListComs"/>
      <sheetName val="REESTR_ORG"/>
      <sheetName val="REESTR_MO"/>
      <sheetName val="REESTR_COAL_MINE"/>
      <sheetName val="REESTR_OTH_FUEL"/>
      <sheetName val="modfrmReestr"/>
      <sheetName val="modfrmCheckUpdates"/>
      <sheetName val="modReestr"/>
      <sheetName val="modListProv"/>
      <sheetName val="modHyp"/>
      <sheetName val="modInfo"/>
      <sheetName val="modUpdTemplMain"/>
    </sheetNames>
    <sheetDataSet>
      <sheetData sheetId="0"/>
      <sheetData sheetId="1"/>
      <sheetData sheetId="2"/>
      <sheetData sheetId="3"/>
      <sheetData sheetId="4"/>
      <sheetData sheetId="5"/>
      <sheetData sheetId="6">
        <row r="65">
          <cell r="M65">
            <v>1174.9541385068828</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fortum@fortum.ru?subject=fortum%40fortum.ru"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topLeftCell="A4" zoomScaleNormal="100" workbookViewId="0">
      <selection activeCell="C9" sqref="C9"/>
    </sheetView>
  </sheetViews>
  <sheetFormatPr defaultRowHeight="64.5" customHeight="1"/>
  <cols>
    <col min="1" max="3" width="41.7109375" style="3" customWidth="1"/>
    <col min="4" max="4" width="9.7109375" style="3" customWidth="1"/>
    <col min="5" max="249" width="9.140625" style="3"/>
    <col min="250" max="250" width="9.85546875" style="3" customWidth="1"/>
    <col min="251" max="259" width="9.140625" style="3"/>
    <col min="260" max="260" width="9.7109375" style="3" customWidth="1"/>
    <col min="261" max="505" width="9.140625" style="3"/>
    <col min="506" max="506" width="9.85546875" style="3" customWidth="1"/>
    <col min="507" max="515" width="9.140625" style="3"/>
    <col min="516" max="516" width="9.7109375" style="3" customWidth="1"/>
    <col min="517" max="761" width="9.140625" style="3"/>
    <col min="762" max="762" width="9.85546875" style="3" customWidth="1"/>
    <col min="763" max="771" width="9.140625" style="3"/>
    <col min="772" max="772" width="9.7109375" style="3" customWidth="1"/>
    <col min="773" max="1017" width="9.140625" style="3"/>
    <col min="1018" max="1018" width="9.85546875" style="3" customWidth="1"/>
    <col min="1019" max="1027" width="9.140625" style="3"/>
    <col min="1028" max="1028" width="9.7109375" style="3" customWidth="1"/>
    <col min="1029" max="1273" width="9.140625" style="3"/>
    <col min="1274" max="1274" width="9.85546875" style="3" customWidth="1"/>
    <col min="1275" max="1283" width="9.140625" style="3"/>
    <col min="1284" max="1284" width="9.7109375" style="3" customWidth="1"/>
    <col min="1285" max="1529" width="9.140625" style="3"/>
    <col min="1530" max="1530" width="9.85546875" style="3" customWidth="1"/>
    <col min="1531" max="1539" width="9.140625" style="3"/>
    <col min="1540" max="1540" width="9.7109375" style="3" customWidth="1"/>
    <col min="1541" max="1785" width="9.140625" style="3"/>
    <col min="1786" max="1786" width="9.85546875" style="3" customWidth="1"/>
    <col min="1787" max="1795" width="9.140625" style="3"/>
    <col min="1796" max="1796" width="9.7109375" style="3" customWidth="1"/>
    <col min="1797" max="2041" width="9.140625" style="3"/>
    <col min="2042" max="2042" width="9.85546875" style="3" customWidth="1"/>
    <col min="2043" max="2051" width="9.140625" style="3"/>
    <col min="2052" max="2052" width="9.7109375" style="3" customWidth="1"/>
    <col min="2053" max="2297" width="9.140625" style="3"/>
    <col min="2298" max="2298" width="9.85546875" style="3" customWidth="1"/>
    <col min="2299" max="2307" width="9.140625" style="3"/>
    <col min="2308" max="2308" width="9.7109375" style="3" customWidth="1"/>
    <col min="2309" max="2553" width="9.140625" style="3"/>
    <col min="2554" max="2554" width="9.85546875" style="3" customWidth="1"/>
    <col min="2555" max="2563" width="9.140625" style="3"/>
    <col min="2564" max="2564" width="9.7109375" style="3" customWidth="1"/>
    <col min="2565" max="2809" width="9.140625" style="3"/>
    <col min="2810" max="2810" width="9.85546875" style="3" customWidth="1"/>
    <col min="2811" max="2819" width="9.140625" style="3"/>
    <col min="2820" max="2820" width="9.7109375" style="3" customWidth="1"/>
    <col min="2821" max="3065" width="9.140625" style="3"/>
    <col min="3066" max="3066" width="9.85546875" style="3" customWidth="1"/>
    <col min="3067" max="3075" width="9.140625" style="3"/>
    <col min="3076" max="3076" width="9.7109375" style="3" customWidth="1"/>
    <col min="3077" max="3321" width="9.140625" style="3"/>
    <col min="3322" max="3322" width="9.85546875" style="3" customWidth="1"/>
    <col min="3323" max="3331" width="9.140625" style="3"/>
    <col min="3332" max="3332" width="9.7109375" style="3" customWidth="1"/>
    <col min="3333" max="3577" width="9.140625" style="3"/>
    <col min="3578" max="3578" width="9.85546875" style="3" customWidth="1"/>
    <col min="3579" max="3587" width="9.140625" style="3"/>
    <col min="3588" max="3588" width="9.7109375" style="3" customWidth="1"/>
    <col min="3589" max="3833" width="9.140625" style="3"/>
    <col min="3834" max="3834" width="9.85546875" style="3" customWidth="1"/>
    <col min="3835" max="3843" width="9.140625" style="3"/>
    <col min="3844" max="3844" width="9.7109375" style="3" customWidth="1"/>
    <col min="3845" max="4089" width="9.140625" style="3"/>
    <col min="4090" max="4090" width="9.85546875" style="3" customWidth="1"/>
    <col min="4091" max="4099" width="9.140625" style="3"/>
    <col min="4100" max="4100" width="9.7109375" style="3" customWidth="1"/>
    <col min="4101" max="4345" width="9.140625" style="3"/>
    <col min="4346" max="4346" width="9.85546875" style="3" customWidth="1"/>
    <col min="4347" max="4355" width="9.140625" style="3"/>
    <col min="4356" max="4356" width="9.7109375" style="3" customWidth="1"/>
    <col min="4357" max="4601" width="9.140625" style="3"/>
    <col min="4602" max="4602" width="9.85546875" style="3" customWidth="1"/>
    <col min="4603" max="4611" width="9.140625" style="3"/>
    <col min="4612" max="4612" width="9.7109375" style="3" customWidth="1"/>
    <col min="4613" max="4857" width="9.140625" style="3"/>
    <col min="4858" max="4858" width="9.85546875" style="3" customWidth="1"/>
    <col min="4859" max="4867" width="9.140625" style="3"/>
    <col min="4868" max="4868" width="9.7109375" style="3" customWidth="1"/>
    <col min="4869" max="5113" width="9.140625" style="3"/>
    <col min="5114" max="5114" width="9.85546875" style="3" customWidth="1"/>
    <col min="5115" max="5123" width="9.140625" style="3"/>
    <col min="5124" max="5124" width="9.7109375" style="3" customWidth="1"/>
    <col min="5125" max="5369" width="9.140625" style="3"/>
    <col min="5370" max="5370" width="9.85546875" style="3" customWidth="1"/>
    <col min="5371" max="5379" width="9.140625" style="3"/>
    <col min="5380" max="5380" width="9.7109375" style="3" customWidth="1"/>
    <col min="5381" max="5625" width="9.140625" style="3"/>
    <col min="5626" max="5626" width="9.85546875" style="3" customWidth="1"/>
    <col min="5627" max="5635" width="9.140625" style="3"/>
    <col min="5636" max="5636" width="9.7109375" style="3" customWidth="1"/>
    <col min="5637" max="5881" width="9.140625" style="3"/>
    <col min="5882" max="5882" width="9.85546875" style="3" customWidth="1"/>
    <col min="5883" max="5891" width="9.140625" style="3"/>
    <col min="5892" max="5892" width="9.7109375" style="3" customWidth="1"/>
    <col min="5893" max="6137" width="9.140625" style="3"/>
    <col min="6138" max="6138" width="9.85546875" style="3" customWidth="1"/>
    <col min="6139" max="6147" width="9.140625" style="3"/>
    <col min="6148" max="6148" width="9.7109375" style="3" customWidth="1"/>
    <col min="6149" max="6393" width="9.140625" style="3"/>
    <col min="6394" max="6394" width="9.85546875" style="3" customWidth="1"/>
    <col min="6395" max="6403" width="9.140625" style="3"/>
    <col min="6404" max="6404" width="9.7109375" style="3" customWidth="1"/>
    <col min="6405" max="6649" width="9.140625" style="3"/>
    <col min="6650" max="6650" width="9.85546875" style="3" customWidth="1"/>
    <col min="6651" max="6659" width="9.140625" style="3"/>
    <col min="6660" max="6660" width="9.7109375" style="3" customWidth="1"/>
    <col min="6661" max="6905" width="9.140625" style="3"/>
    <col min="6906" max="6906" width="9.85546875" style="3" customWidth="1"/>
    <col min="6907" max="6915" width="9.140625" style="3"/>
    <col min="6916" max="6916" width="9.7109375" style="3" customWidth="1"/>
    <col min="6917" max="7161" width="9.140625" style="3"/>
    <col min="7162" max="7162" width="9.85546875" style="3" customWidth="1"/>
    <col min="7163" max="7171" width="9.140625" style="3"/>
    <col min="7172" max="7172" width="9.7109375" style="3" customWidth="1"/>
    <col min="7173" max="7417" width="9.140625" style="3"/>
    <col min="7418" max="7418" width="9.85546875" style="3" customWidth="1"/>
    <col min="7419" max="7427" width="9.140625" style="3"/>
    <col min="7428" max="7428" width="9.7109375" style="3" customWidth="1"/>
    <col min="7429" max="7673" width="9.140625" style="3"/>
    <col min="7674" max="7674" width="9.85546875" style="3" customWidth="1"/>
    <col min="7675" max="7683" width="9.140625" style="3"/>
    <col min="7684" max="7684" width="9.7109375" style="3" customWidth="1"/>
    <col min="7685" max="7929" width="9.140625" style="3"/>
    <col min="7930" max="7930" width="9.85546875" style="3" customWidth="1"/>
    <col min="7931" max="7939" width="9.140625" style="3"/>
    <col min="7940" max="7940" width="9.7109375" style="3" customWidth="1"/>
    <col min="7941" max="8185" width="9.140625" style="3"/>
    <col min="8186" max="8186" width="9.85546875" style="3" customWidth="1"/>
    <col min="8187" max="8195" width="9.140625" style="3"/>
    <col min="8196" max="8196" width="9.7109375" style="3" customWidth="1"/>
    <col min="8197" max="8441" width="9.140625" style="3"/>
    <col min="8442" max="8442" width="9.85546875" style="3" customWidth="1"/>
    <col min="8443" max="8451" width="9.140625" style="3"/>
    <col min="8452" max="8452" width="9.7109375" style="3" customWidth="1"/>
    <col min="8453" max="8697" width="9.140625" style="3"/>
    <col min="8698" max="8698" width="9.85546875" style="3" customWidth="1"/>
    <col min="8699" max="8707" width="9.140625" style="3"/>
    <col min="8708" max="8708" width="9.7109375" style="3" customWidth="1"/>
    <col min="8709" max="8953" width="9.140625" style="3"/>
    <col min="8954" max="8954" width="9.85546875" style="3" customWidth="1"/>
    <col min="8955" max="8963" width="9.140625" style="3"/>
    <col min="8964" max="8964" width="9.7109375" style="3" customWidth="1"/>
    <col min="8965" max="9209" width="9.140625" style="3"/>
    <col min="9210" max="9210" width="9.85546875" style="3" customWidth="1"/>
    <col min="9211" max="9219" width="9.140625" style="3"/>
    <col min="9220" max="9220" width="9.7109375" style="3" customWidth="1"/>
    <col min="9221" max="9465" width="9.140625" style="3"/>
    <col min="9466" max="9466" width="9.85546875" style="3" customWidth="1"/>
    <col min="9467" max="9475" width="9.140625" style="3"/>
    <col min="9476" max="9476" width="9.7109375" style="3" customWidth="1"/>
    <col min="9477" max="9721" width="9.140625" style="3"/>
    <col min="9722" max="9722" width="9.85546875" style="3" customWidth="1"/>
    <col min="9723" max="9731" width="9.140625" style="3"/>
    <col min="9732" max="9732" width="9.7109375" style="3" customWidth="1"/>
    <col min="9733" max="9977" width="9.140625" style="3"/>
    <col min="9978" max="9978" width="9.85546875" style="3" customWidth="1"/>
    <col min="9979" max="9987" width="9.140625" style="3"/>
    <col min="9988" max="9988" width="9.7109375" style="3" customWidth="1"/>
    <col min="9989" max="10233" width="9.140625" style="3"/>
    <col min="10234" max="10234" width="9.85546875" style="3" customWidth="1"/>
    <col min="10235" max="10243" width="9.140625" style="3"/>
    <col min="10244" max="10244" width="9.7109375" style="3" customWidth="1"/>
    <col min="10245" max="10489" width="9.140625" style="3"/>
    <col min="10490" max="10490" width="9.85546875" style="3" customWidth="1"/>
    <col min="10491" max="10499" width="9.140625" style="3"/>
    <col min="10500" max="10500" width="9.7109375" style="3" customWidth="1"/>
    <col min="10501" max="10745" width="9.140625" style="3"/>
    <col min="10746" max="10746" width="9.85546875" style="3" customWidth="1"/>
    <col min="10747" max="10755" width="9.140625" style="3"/>
    <col min="10756" max="10756" width="9.7109375" style="3" customWidth="1"/>
    <col min="10757" max="11001" width="9.140625" style="3"/>
    <col min="11002" max="11002" width="9.85546875" style="3" customWidth="1"/>
    <col min="11003" max="11011" width="9.140625" style="3"/>
    <col min="11012" max="11012" width="9.7109375" style="3" customWidth="1"/>
    <col min="11013" max="11257" width="9.140625" style="3"/>
    <col min="11258" max="11258" width="9.85546875" style="3" customWidth="1"/>
    <col min="11259" max="11267" width="9.140625" style="3"/>
    <col min="11268" max="11268" width="9.7109375" style="3" customWidth="1"/>
    <col min="11269" max="11513" width="9.140625" style="3"/>
    <col min="11514" max="11514" width="9.85546875" style="3" customWidth="1"/>
    <col min="11515" max="11523" width="9.140625" style="3"/>
    <col min="11524" max="11524" width="9.7109375" style="3" customWidth="1"/>
    <col min="11525" max="11769" width="9.140625" style="3"/>
    <col min="11770" max="11770" width="9.85546875" style="3" customWidth="1"/>
    <col min="11771" max="11779" width="9.140625" style="3"/>
    <col min="11780" max="11780" width="9.7109375" style="3" customWidth="1"/>
    <col min="11781" max="12025" width="9.140625" style="3"/>
    <col min="12026" max="12026" width="9.85546875" style="3" customWidth="1"/>
    <col min="12027" max="12035" width="9.140625" style="3"/>
    <col min="12036" max="12036" width="9.7109375" style="3" customWidth="1"/>
    <col min="12037" max="12281" width="9.140625" style="3"/>
    <col min="12282" max="12282" width="9.85546875" style="3" customWidth="1"/>
    <col min="12283" max="12291" width="9.140625" style="3"/>
    <col min="12292" max="12292" width="9.7109375" style="3" customWidth="1"/>
    <col min="12293" max="12537" width="9.140625" style="3"/>
    <col min="12538" max="12538" width="9.85546875" style="3" customWidth="1"/>
    <col min="12539" max="12547" width="9.140625" style="3"/>
    <col min="12548" max="12548" width="9.7109375" style="3" customWidth="1"/>
    <col min="12549" max="12793" width="9.140625" style="3"/>
    <col min="12794" max="12794" width="9.85546875" style="3" customWidth="1"/>
    <col min="12795" max="12803" width="9.140625" style="3"/>
    <col min="12804" max="12804" width="9.7109375" style="3" customWidth="1"/>
    <col min="12805" max="13049" width="9.140625" style="3"/>
    <col min="13050" max="13050" width="9.85546875" style="3" customWidth="1"/>
    <col min="13051" max="13059" width="9.140625" style="3"/>
    <col min="13060" max="13060" width="9.7109375" style="3" customWidth="1"/>
    <col min="13061" max="13305" width="9.140625" style="3"/>
    <col min="13306" max="13306" width="9.85546875" style="3" customWidth="1"/>
    <col min="13307" max="13315" width="9.140625" style="3"/>
    <col min="13316" max="13316" width="9.7109375" style="3" customWidth="1"/>
    <col min="13317" max="13561" width="9.140625" style="3"/>
    <col min="13562" max="13562" width="9.85546875" style="3" customWidth="1"/>
    <col min="13563" max="13571" width="9.140625" style="3"/>
    <col min="13572" max="13572" width="9.7109375" style="3" customWidth="1"/>
    <col min="13573" max="13817" width="9.140625" style="3"/>
    <col min="13818" max="13818" width="9.85546875" style="3" customWidth="1"/>
    <col min="13819" max="13827" width="9.140625" style="3"/>
    <col min="13828" max="13828" width="9.7109375" style="3" customWidth="1"/>
    <col min="13829" max="14073" width="9.140625" style="3"/>
    <col min="14074" max="14074" width="9.85546875" style="3" customWidth="1"/>
    <col min="14075" max="14083" width="9.140625" style="3"/>
    <col min="14084" max="14084" width="9.7109375" style="3" customWidth="1"/>
    <col min="14085" max="14329" width="9.140625" style="3"/>
    <col min="14330" max="14330" width="9.85546875" style="3" customWidth="1"/>
    <col min="14331" max="14339" width="9.140625" style="3"/>
    <col min="14340" max="14340" width="9.7109375" style="3" customWidth="1"/>
    <col min="14341" max="14585" width="9.140625" style="3"/>
    <col min="14586" max="14586" width="9.85546875" style="3" customWidth="1"/>
    <col min="14587" max="14595" width="9.140625" style="3"/>
    <col min="14596" max="14596" width="9.7109375" style="3" customWidth="1"/>
    <col min="14597" max="14841" width="9.140625" style="3"/>
    <col min="14842" max="14842" width="9.85546875" style="3" customWidth="1"/>
    <col min="14843" max="14851" width="9.140625" style="3"/>
    <col min="14852" max="14852" width="9.7109375" style="3" customWidth="1"/>
    <col min="14853" max="15097" width="9.140625" style="3"/>
    <col min="15098" max="15098" width="9.85546875" style="3" customWidth="1"/>
    <col min="15099" max="15107" width="9.140625" style="3"/>
    <col min="15108" max="15108" width="9.7109375" style="3" customWidth="1"/>
    <col min="15109" max="15353" width="9.140625" style="3"/>
    <col min="15354" max="15354" width="9.85546875" style="3" customWidth="1"/>
    <col min="15355" max="15363" width="9.140625" style="3"/>
    <col min="15364" max="15364" width="9.7109375" style="3" customWidth="1"/>
    <col min="15365" max="15609" width="9.140625" style="3"/>
    <col min="15610" max="15610" width="9.85546875" style="3" customWidth="1"/>
    <col min="15611" max="15619" width="9.140625" style="3"/>
    <col min="15620" max="15620" width="9.7109375" style="3" customWidth="1"/>
    <col min="15621" max="15865" width="9.140625" style="3"/>
    <col min="15866" max="15866" width="9.85546875" style="3" customWidth="1"/>
    <col min="15867" max="15875" width="9.140625" style="3"/>
    <col min="15876" max="15876" width="9.7109375" style="3" customWidth="1"/>
    <col min="15877" max="16121" width="9.140625" style="3"/>
    <col min="16122" max="16122" width="9.85546875" style="3" customWidth="1"/>
    <col min="16123" max="16131" width="9.140625" style="3"/>
    <col min="16132" max="16132" width="9.7109375" style="3" customWidth="1"/>
    <col min="16133" max="16384" width="9.140625" style="3"/>
  </cols>
  <sheetData>
    <row r="1" spans="1:3" ht="25.5" customHeight="1">
      <c r="A1" s="75" t="s">
        <v>41</v>
      </c>
      <c r="B1" s="75"/>
      <c r="C1" s="75"/>
    </row>
    <row r="2" spans="1:3" ht="24.75" customHeight="1">
      <c r="A2" s="75" t="s">
        <v>191</v>
      </c>
      <c r="B2" s="75"/>
      <c r="C2" s="75"/>
    </row>
    <row r="3" spans="1:3" ht="31.5" customHeight="1">
      <c r="A3" s="76" t="s">
        <v>67</v>
      </c>
      <c r="B3" s="76"/>
      <c r="C3" s="76"/>
    </row>
    <row r="4" spans="1:3" ht="86.25" customHeight="1">
      <c r="A4" s="77" t="s">
        <v>68</v>
      </c>
      <c r="B4" s="77"/>
      <c r="C4" s="77"/>
    </row>
    <row r="5" spans="1:3" ht="27" customHeight="1">
      <c r="A5" s="5" t="s">
        <v>72</v>
      </c>
      <c r="B5" s="6">
        <v>2018</v>
      </c>
      <c r="C5" s="4" t="s">
        <v>73</v>
      </c>
    </row>
    <row r="6" spans="1:3" ht="12.75"/>
    <row r="7" spans="1:3" s="20" customFormat="1" ht="35.25" customHeight="1">
      <c r="A7" s="68" t="s">
        <v>69</v>
      </c>
      <c r="B7" s="68"/>
      <c r="C7" s="21" t="s">
        <v>6</v>
      </c>
    </row>
    <row r="8" spans="1:3" s="20" customFormat="1" ht="35.25" customHeight="1">
      <c r="A8" s="68" t="s">
        <v>70</v>
      </c>
      <c r="B8" s="68"/>
      <c r="C8" s="22" t="s">
        <v>1</v>
      </c>
    </row>
    <row r="9" spans="1:3" s="20" customFormat="1" ht="11.25">
      <c r="A9" s="69" t="s">
        <v>71</v>
      </c>
      <c r="B9" s="70"/>
      <c r="C9" s="23" t="s">
        <v>0</v>
      </c>
    </row>
    <row r="10" spans="1:3" s="20" customFormat="1" ht="11.25">
      <c r="A10" s="71"/>
      <c r="B10" s="72"/>
      <c r="C10" s="23" t="s">
        <v>78</v>
      </c>
    </row>
    <row r="11" spans="1:3" s="20" customFormat="1" ht="11.25">
      <c r="A11" s="71"/>
      <c r="B11" s="72"/>
      <c r="C11" s="23" t="s">
        <v>35</v>
      </c>
    </row>
    <row r="12" spans="1:3" s="20" customFormat="1" ht="11.25">
      <c r="A12" s="71"/>
      <c r="B12" s="72"/>
      <c r="C12" s="23" t="s">
        <v>31</v>
      </c>
    </row>
    <row r="13" spans="1:3" s="20" customFormat="1" ht="11.25">
      <c r="A13" s="71"/>
      <c r="B13" s="72"/>
      <c r="C13" s="23" t="s">
        <v>28</v>
      </c>
    </row>
    <row r="14" spans="1:3" s="20" customFormat="1" ht="11.25">
      <c r="A14" s="71"/>
      <c r="B14" s="72"/>
      <c r="C14" s="23" t="s">
        <v>32</v>
      </c>
    </row>
    <row r="15" spans="1:3" s="20" customFormat="1" ht="11.25">
      <c r="A15" s="71"/>
      <c r="B15" s="72"/>
      <c r="C15" s="23" t="s">
        <v>46</v>
      </c>
    </row>
    <row r="16" spans="1:3" s="20" customFormat="1" ht="11.25">
      <c r="A16" s="71"/>
      <c r="B16" s="72"/>
      <c r="C16" s="23" t="s">
        <v>48</v>
      </c>
    </row>
    <row r="17" spans="1:3" s="20" customFormat="1" ht="11.25">
      <c r="A17" s="71"/>
      <c r="B17" s="72"/>
      <c r="C17" s="23" t="s">
        <v>74</v>
      </c>
    </row>
    <row r="18" spans="1:3" s="20" customFormat="1" ht="11.25">
      <c r="A18" s="71"/>
      <c r="B18" s="72"/>
      <c r="C18" s="23" t="s">
        <v>49</v>
      </c>
    </row>
    <row r="19" spans="1:3" s="20" customFormat="1" ht="11.25">
      <c r="A19" s="71"/>
      <c r="B19" s="72"/>
      <c r="C19" s="23" t="s">
        <v>30</v>
      </c>
    </row>
    <row r="20" spans="1:3" s="20" customFormat="1" ht="11.25">
      <c r="A20" s="71"/>
      <c r="B20" s="72"/>
      <c r="C20" s="23" t="s">
        <v>47</v>
      </c>
    </row>
    <row r="21" spans="1:3" s="20" customFormat="1" ht="11.25">
      <c r="A21" s="71"/>
      <c r="B21" s="72"/>
      <c r="C21" s="23" t="s">
        <v>29</v>
      </c>
    </row>
    <row r="22" spans="1:3" s="20" customFormat="1" ht="11.25">
      <c r="A22" s="71"/>
      <c r="B22" s="72"/>
      <c r="C22" s="23" t="s">
        <v>75</v>
      </c>
    </row>
    <row r="23" spans="1:3" s="20" customFormat="1" ht="11.25">
      <c r="A23" s="71"/>
      <c r="B23" s="72"/>
      <c r="C23" s="23" t="s">
        <v>76</v>
      </c>
    </row>
    <row r="24" spans="1:3" s="20" customFormat="1" ht="11.25">
      <c r="A24" s="73"/>
      <c r="B24" s="74"/>
      <c r="C24" s="23" t="s">
        <v>77</v>
      </c>
    </row>
  </sheetData>
  <mergeCells count="7">
    <mergeCell ref="A8:B8"/>
    <mergeCell ref="A9:B24"/>
    <mergeCell ref="A1:C1"/>
    <mergeCell ref="A2:C2"/>
    <mergeCell ref="A3:C3"/>
    <mergeCell ref="A4:C4"/>
    <mergeCell ref="A7:B7"/>
  </mergeCells>
  <pageMargins left="0.7" right="0.7" top="0.75" bottom="0.75" header="0.3" footer="0.3"/>
  <pageSetup paperSize="9" scale="6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52"/>
  <sheetViews>
    <sheetView zoomScaleNormal="100" workbookViewId="0">
      <pane xSplit="3" ySplit="9" topLeftCell="D37" activePane="bottomRight" state="frozen"/>
      <selection sqref="A1:XFD1048576"/>
      <selection pane="topRight" sqref="A1:XFD1048576"/>
      <selection pane="bottomLeft" sqref="A1:XFD1048576"/>
      <selection pane="bottomRight" activeCell="F21" sqref="F21"/>
    </sheetView>
  </sheetViews>
  <sheetFormatPr defaultRowHeight="12.75"/>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7">
      <c r="F1" s="34" t="s">
        <v>182</v>
      </c>
    </row>
    <row r="2" spans="1:7">
      <c r="F2" s="34" t="s">
        <v>82</v>
      </c>
    </row>
    <row r="4" spans="1:7">
      <c r="A4" s="95" t="s">
        <v>43</v>
      </c>
      <c r="B4" s="95"/>
      <c r="C4" s="95"/>
      <c r="D4" s="95"/>
      <c r="E4" s="95"/>
      <c r="F4" s="95"/>
    </row>
    <row r="5" spans="1:7">
      <c r="A5" s="95" t="str">
        <f>Титульный!$C$12</f>
        <v>Челябинская ТЭЦ-1 (ТГ-10, ТГ-11) НВ</v>
      </c>
      <c r="B5" s="95"/>
      <c r="C5" s="95"/>
      <c r="D5" s="95"/>
      <c r="E5" s="95"/>
      <c r="F5" s="95"/>
    </row>
    <row r="6" spans="1:7">
      <c r="A6" s="49"/>
      <c r="B6" s="49"/>
      <c r="C6" s="49"/>
      <c r="D6" s="49"/>
      <c r="E6" s="49"/>
      <c r="F6" s="49"/>
    </row>
    <row r="7" spans="1:7" s="8" customFormat="1" ht="38.25">
      <c r="A7" s="96" t="s">
        <v>2</v>
      </c>
      <c r="B7" s="96" t="s">
        <v>13</v>
      </c>
      <c r="C7" s="96" t="s">
        <v>14</v>
      </c>
      <c r="D7" s="50" t="s">
        <v>155</v>
      </c>
      <c r="E7" s="50" t="s">
        <v>156</v>
      </c>
      <c r="F7" s="50" t="s">
        <v>157</v>
      </c>
    </row>
    <row r="8" spans="1:7" s="8" customFormat="1">
      <c r="A8" s="96"/>
      <c r="B8" s="96"/>
      <c r="C8" s="96"/>
      <c r="D8" s="50">
        <f>Титульный!$B$5-2</f>
        <v>2016</v>
      </c>
      <c r="E8" s="50">
        <f>Титульный!$B$5-1</f>
        <v>2017</v>
      </c>
      <c r="F8" s="50">
        <f>Титульный!$B$5</f>
        <v>2018</v>
      </c>
    </row>
    <row r="9" spans="1:7" s="8" customFormat="1">
      <c r="A9" s="96"/>
      <c r="B9" s="96"/>
      <c r="C9" s="96"/>
      <c r="D9" s="50" t="s">
        <v>73</v>
      </c>
      <c r="E9" s="50" t="s">
        <v>73</v>
      </c>
      <c r="F9" s="50" t="s">
        <v>73</v>
      </c>
    </row>
    <row r="10" spans="1:7">
      <c r="A10" s="36" t="s">
        <v>94</v>
      </c>
      <c r="B10" s="37" t="s">
        <v>37</v>
      </c>
      <c r="C10" s="36" t="s">
        <v>39</v>
      </c>
      <c r="D10" s="29">
        <f>[14]Год!$H$11</f>
        <v>83.799999999999983</v>
      </c>
      <c r="E10" s="29">
        <f>'[33]0.1'!$I$11</f>
        <v>83.8</v>
      </c>
      <c r="F10" s="29">
        <f>'[33]0.1'!$L$11</f>
        <v>83.799999999999983</v>
      </c>
    </row>
    <row r="11" spans="1:7" ht="38.25">
      <c r="A11" s="36" t="s">
        <v>95</v>
      </c>
      <c r="B11" s="37" t="s">
        <v>38</v>
      </c>
      <c r="C11" s="36" t="s">
        <v>39</v>
      </c>
      <c r="D11" s="29">
        <f>[14]Год!$H$12-[14]Год!$H$14</f>
        <v>75.092580799653916</v>
      </c>
      <c r="E11" s="29">
        <f>'[33]0.1'!$I$12</f>
        <v>79.098483333333334</v>
      </c>
      <c r="F11" s="29">
        <f>'[33]0.1'!$L$12</f>
        <v>77.356510283324795</v>
      </c>
    </row>
    <row r="12" spans="1:7">
      <c r="A12" s="36" t="s">
        <v>96</v>
      </c>
      <c r="B12" s="37" t="s">
        <v>97</v>
      </c>
      <c r="C12" s="36" t="s">
        <v>158</v>
      </c>
      <c r="D12" s="29">
        <f>'[4]ЧТЭЦ-1 НМ'!$E$7</f>
        <v>662.31700000000001</v>
      </c>
      <c r="E12" s="29">
        <f>'[33]0.1'!$I$13</f>
        <v>530.14099999999996</v>
      </c>
      <c r="F12" s="29">
        <f>'[33]0.1'!$L$13</f>
        <v>537.84699999999998</v>
      </c>
      <c r="G12" s="47"/>
    </row>
    <row r="13" spans="1:7">
      <c r="A13" s="36" t="s">
        <v>98</v>
      </c>
      <c r="B13" s="37" t="s">
        <v>99</v>
      </c>
      <c r="C13" s="36" t="s">
        <v>158</v>
      </c>
      <c r="D13" s="29">
        <f>'[4]ЧТЭЦ-1 НМ'!$E$22</f>
        <v>609.3730149999999</v>
      </c>
      <c r="E13" s="29">
        <f>'[33]0.1'!$I$15</f>
        <v>488.79259999999999</v>
      </c>
      <c r="F13" s="29">
        <f>'[33]0.1'!$L$15</f>
        <v>492.33999999999992</v>
      </c>
    </row>
    <row r="14" spans="1:7">
      <c r="A14" s="36" t="s">
        <v>100</v>
      </c>
      <c r="B14" s="37" t="s">
        <v>101</v>
      </c>
      <c r="C14" s="36" t="s">
        <v>102</v>
      </c>
      <c r="D14" s="29">
        <f>'[4]ЧТЭЦ-1 НМ'!$E$23</f>
        <v>847.10699999999997</v>
      </c>
      <c r="E14" s="29">
        <f>'[33]0.1'!$I$16</f>
        <v>625.548</v>
      </c>
      <c r="F14" s="29">
        <f>'[33]0.1'!$L$16</f>
        <v>847.10699999999997</v>
      </c>
    </row>
    <row r="15" spans="1:7">
      <c r="A15" s="36" t="s">
        <v>103</v>
      </c>
      <c r="B15" s="37" t="s">
        <v>104</v>
      </c>
      <c r="C15" s="36" t="s">
        <v>102</v>
      </c>
      <c r="D15" s="29">
        <f>'[4]ЧТЭЦ-1 НМ'!$E$26</f>
        <v>846.93317000000002</v>
      </c>
      <c r="E15" s="29">
        <f>'[33]0.1'!$I$17</f>
        <v>625.428</v>
      </c>
      <c r="F15" s="29">
        <f>'[33]0.1'!$L$17</f>
        <v>846.93317000000002</v>
      </c>
    </row>
    <row r="16" spans="1:7">
      <c r="A16" s="36" t="s">
        <v>105</v>
      </c>
      <c r="B16" s="37" t="s">
        <v>15</v>
      </c>
      <c r="C16" s="36" t="s">
        <v>106</v>
      </c>
      <c r="D16" s="40"/>
      <c r="E16" s="29">
        <f>'[33]0.1'!$I$43</f>
        <v>581233.94079153414</v>
      </c>
      <c r="F16" s="29">
        <f>'[33]0.1'!$L$43</f>
        <v>602452.42122670216</v>
      </c>
    </row>
    <row r="17" spans="1:8">
      <c r="A17" s="36" t="s">
        <v>107</v>
      </c>
      <c r="B17" s="38" t="s">
        <v>18</v>
      </c>
      <c r="C17" s="36" t="s">
        <v>106</v>
      </c>
      <c r="D17" s="40"/>
      <c r="E17" s="29">
        <f>'[33]0.1'!$G$43</f>
        <v>468565.72531499987</v>
      </c>
      <c r="F17" s="29">
        <f>'[33]0.1'!$J$43</f>
        <v>486756.13400646852</v>
      </c>
    </row>
    <row r="18" spans="1:8">
      <c r="A18" s="36" t="s">
        <v>108</v>
      </c>
      <c r="B18" s="38" t="s">
        <v>19</v>
      </c>
      <c r="C18" s="36" t="s">
        <v>106</v>
      </c>
      <c r="D18" s="40"/>
      <c r="E18" s="29">
        <f>'[33]0.1'!$H$43</f>
        <v>112668.21547653424</v>
      </c>
      <c r="F18" s="29">
        <f>'[33]0.1'!$K$43</f>
        <v>115696.28722023364</v>
      </c>
    </row>
    <row r="19" spans="1:8" ht="25.5">
      <c r="A19" s="36" t="s">
        <v>109</v>
      </c>
      <c r="B19" s="38" t="s">
        <v>20</v>
      </c>
      <c r="C19" s="36" t="s">
        <v>106</v>
      </c>
      <c r="D19" s="41"/>
      <c r="E19" s="41"/>
      <c r="F19" s="41"/>
    </row>
    <row r="20" spans="1:8">
      <c r="A20" s="36" t="s">
        <v>110</v>
      </c>
      <c r="B20" s="37" t="s">
        <v>111</v>
      </c>
      <c r="C20" s="36" t="s">
        <v>106</v>
      </c>
      <c r="D20" s="29">
        <f>'[4]ЧТЭЦ-1 НМ'!$E$179</f>
        <v>826886.01589999988</v>
      </c>
      <c r="E20" s="29">
        <f>'[33]0.1'!$I$31</f>
        <v>750521.69042315322</v>
      </c>
      <c r="F20" s="29">
        <f>'[33]0.1'!$L$31</f>
        <v>878757.57598312316</v>
      </c>
      <c r="G20" s="47"/>
      <c r="H20" s="47"/>
    </row>
    <row r="21" spans="1:8">
      <c r="A21" s="36" t="s">
        <v>112</v>
      </c>
      <c r="B21" s="38" t="s">
        <v>113</v>
      </c>
      <c r="C21" s="36" t="s">
        <v>106</v>
      </c>
      <c r="D21" s="29">
        <f>'[4]ЧТЭЦ-1 НМ'!$E$197</f>
        <v>489590.40027905343</v>
      </c>
      <c r="E21" s="29">
        <f>'[33]0.1'!$I$32</f>
        <v>468039.29568479984</v>
      </c>
      <c r="F21" s="29">
        <f>'[33]0.1'!$L$32</f>
        <v>486199.29746646859</v>
      </c>
      <c r="G21" s="47"/>
      <c r="H21" s="47"/>
    </row>
    <row r="22" spans="1:8" ht="25.5">
      <c r="A22" s="36"/>
      <c r="B22" s="38" t="s">
        <v>114</v>
      </c>
      <c r="C22" s="36" t="s">
        <v>40</v>
      </c>
      <c r="D22" s="29">
        <f>'[4]ЧТЭЦ-1 НМ'!$E$31</f>
        <v>238.04407289356516</v>
      </c>
      <c r="E22" s="29">
        <f>'[33]4'!$L$24</f>
        <v>269.2</v>
      </c>
      <c r="F22" s="29">
        <f>'[33]4'!$M$24</f>
        <v>269.2</v>
      </c>
      <c r="G22" s="47"/>
      <c r="H22" s="47"/>
    </row>
    <row r="23" spans="1:8">
      <c r="A23" s="36" t="s">
        <v>115</v>
      </c>
      <c r="B23" s="38" t="s">
        <v>116</v>
      </c>
      <c r="C23" s="36" t="s">
        <v>106</v>
      </c>
      <c r="D23" s="29">
        <f>D20-D21</f>
        <v>337295.61562094645</v>
      </c>
      <c r="E23" s="29">
        <f>'[33]0.1'!$I$33</f>
        <v>282482.39473835338</v>
      </c>
      <c r="F23" s="29">
        <f>'[33]0.1'!$L$33</f>
        <v>392558.27851665457</v>
      </c>
    </row>
    <row r="24" spans="1:8">
      <c r="A24" s="36"/>
      <c r="B24" s="38" t="s">
        <v>117</v>
      </c>
      <c r="C24" s="36" t="s">
        <v>118</v>
      </c>
      <c r="D24" s="29">
        <f>'[4]ЧТЭЦ-1 НМ'!$E$36</f>
        <v>118.16452939239076</v>
      </c>
      <c r="E24" s="29">
        <f>'[33]4'!$L$28</f>
        <v>127</v>
      </c>
      <c r="F24" s="29">
        <f>'[33]4'!$M$28</f>
        <v>127</v>
      </c>
    </row>
    <row r="25" spans="1:8" ht="25.5">
      <c r="A25" s="36"/>
      <c r="B25" s="9" t="s">
        <v>119</v>
      </c>
      <c r="C25" s="36" t="s">
        <v>36</v>
      </c>
      <c r="D25" s="62" t="s">
        <v>66</v>
      </c>
      <c r="E25" s="50" t="s">
        <v>66</v>
      </c>
      <c r="F25" s="50" t="s">
        <v>66</v>
      </c>
    </row>
    <row r="26" spans="1:8">
      <c r="A26" s="36" t="s">
        <v>120</v>
      </c>
      <c r="B26" s="9" t="s">
        <v>21</v>
      </c>
      <c r="C26" s="36" t="s">
        <v>106</v>
      </c>
      <c r="D26" s="41"/>
      <c r="E26" s="41"/>
      <c r="F26" s="41"/>
    </row>
    <row r="27" spans="1:8" ht="25.5">
      <c r="A27" s="36" t="s">
        <v>121</v>
      </c>
      <c r="B27" s="9" t="s">
        <v>16</v>
      </c>
      <c r="C27" s="36" t="s">
        <v>36</v>
      </c>
      <c r="D27" s="41"/>
      <c r="E27" s="41"/>
      <c r="F27" s="41"/>
    </row>
    <row r="28" spans="1:8">
      <c r="A28" s="36" t="s">
        <v>122</v>
      </c>
      <c r="B28" s="38" t="s">
        <v>123</v>
      </c>
      <c r="C28" s="36" t="s">
        <v>124</v>
      </c>
      <c r="D28" s="41"/>
      <c r="E28" s="41"/>
      <c r="F28" s="41"/>
    </row>
    <row r="29" spans="1:8" ht="25.5">
      <c r="A29" s="39" t="s">
        <v>125</v>
      </c>
      <c r="B29" s="38" t="s">
        <v>126</v>
      </c>
      <c r="C29" s="50" t="s">
        <v>127</v>
      </c>
      <c r="D29" s="41"/>
      <c r="E29" s="41"/>
      <c r="F29" s="41"/>
    </row>
    <row r="30" spans="1:8" ht="25.5">
      <c r="A30" s="36" t="s">
        <v>128</v>
      </c>
      <c r="B30" s="38" t="s">
        <v>129</v>
      </c>
      <c r="C30" s="36" t="s">
        <v>36</v>
      </c>
      <c r="D30" s="41"/>
      <c r="E30" s="41"/>
      <c r="F30" s="41"/>
    </row>
    <row r="31" spans="1:8">
      <c r="A31" s="36" t="s">
        <v>130</v>
      </c>
      <c r="B31" s="9" t="s">
        <v>131</v>
      </c>
      <c r="C31" s="36" t="s">
        <v>106</v>
      </c>
      <c r="D31" s="29">
        <f>'[5]ЧТЭЦ-1'!$O$7+'[5]ЧТЭЦ-1'!$W$7+'[5]ЧТЭЦ-1'!$AI$7</f>
        <v>1390270.4680300001</v>
      </c>
      <c r="E31" s="41"/>
      <c r="F31" s="41"/>
      <c r="G31" s="47"/>
    </row>
    <row r="32" spans="1:8">
      <c r="A32" s="36" t="s">
        <v>132</v>
      </c>
      <c r="B32" s="38" t="s">
        <v>22</v>
      </c>
      <c r="C32" s="36" t="s">
        <v>106</v>
      </c>
      <c r="D32" s="29">
        <f>'[5]ЧТЭЦ-1'!$O$7</f>
        <v>568904.59</v>
      </c>
      <c r="E32" s="41"/>
      <c r="F32" s="41"/>
      <c r="G32" s="47"/>
    </row>
    <row r="33" spans="1:6">
      <c r="A33" s="36" t="s">
        <v>133</v>
      </c>
      <c r="B33" s="38" t="s">
        <v>23</v>
      </c>
      <c r="C33" s="36" t="s">
        <v>106</v>
      </c>
      <c r="D33" s="29">
        <f>'[5]ЧТЭЦ-1'!$W$7</f>
        <v>301966.12334000005</v>
      </c>
      <c r="E33" s="41"/>
      <c r="F33" s="41"/>
    </row>
    <row r="34" spans="1:6" ht="25.5">
      <c r="A34" s="36" t="s">
        <v>134</v>
      </c>
      <c r="B34" s="38" t="s">
        <v>24</v>
      </c>
      <c r="C34" s="36" t="s">
        <v>106</v>
      </c>
      <c r="D34" s="29">
        <f>'[5]ЧТЭЦ-1'!$AI$7</f>
        <v>519399.75468999997</v>
      </c>
      <c r="E34" s="41"/>
      <c r="F34" s="41"/>
    </row>
    <row r="35" spans="1:6">
      <c r="A35" s="36" t="s">
        <v>185</v>
      </c>
      <c r="B35" s="38" t="s">
        <v>186</v>
      </c>
      <c r="C35" s="36" t="s">
        <v>106</v>
      </c>
      <c r="D35" s="29">
        <v>0</v>
      </c>
      <c r="E35" s="41"/>
      <c r="F35" s="41"/>
    </row>
    <row r="36" spans="1:6">
      <c r="A36" s="36" t="s">
        <v>135</v>
      </c>
      <c r="B36" s="9" t="s">
        <v>136</v>
      </c>
      <c r="C36" s="36" t="s">
        <v>106</v>
      </c>
      <c r="D36" s="41"/>
      <c r="E36" s="41"/>
      <c r="F36" s="41"/>
    </row>
    <row r="37" spans="1:6">
      <c r="A37" s="36" t="s">
        <v>137</v>
      </c>
      <c r="B37" s="38" t="s">
        <v>25</v>
      </c>
      <c r="C37" s="36" t="s">
        <v>106</v>
      </c>
      <c r="D37" s="41"/>
      <c r="E37" s="41"/>
      <c r="F37" s="41"/>
    </row>
    <row r="38" spans="1:6">
      <c r="A38" s="36" t="s">
        <v>138</v>
      </c>
      <c r="B38" s="38" t="s">
        <v>44</v>
      </c>
      <c r="C38" s="36" t="s">
        <v>106</v>
      </c>
      <c r="D38" s="41"/>
      <c r="E38" s="41"/>
      <c r="F38" s="41"/>
    </row>
    <row r="39" spans="1:6">
      <c r="A39" s="36" t="s">
        <v>139</v>
      </c>
      <c r="B39" s="9" t="s">
        <v>140</v>
      </c>
      <c r="C39" s="36" t="s">
        <v>106</v>
      </c>
      <c r="D39" s="41"/>
      <c r="E39" s="41"/>
      <c r="F39" s="41"/>
    </row>
    <row r="40" spans="1:6">
      <c r="A40" s="36" t="s">
        <v>141</v>
      </c>
      <c r="B40" s="38" t="s">
        <v>22</v>
      </c>
      <c r="C40" s="36" t="s">
        <v>106</v>
      </c>
      <c r="D40" s="41"/>
      <c r="E40" s="41"/>
      <c r="F40" s="41"/>
    </row>
    <row r="41" spans="1:6">
      <c r="A41" s="36" t="s">
        <v>142</v>
      </c>
      <c r="B41" s="38" t="s">
        <v>23</v>
      </c>
      <c r="C41" s="36" t="s">
        <v>106</v>
      </c>
      <c r="D41" s="41"/>
      <c r="E41" s="41"/>
      <c r="F41" s="41"/>
    </row>
    <row r="42" spans="1:6" ht="25.5">
      <c r="A42" s="36" t="s">
        <v>143</v>
      </c>
      <c r="B42" s="38" t="s">
        <v>24</v>
      </c>
      <c r="C42" s="36" t="s">
        <v>106</v>
      </c>
      <c r="D42" s="41"/>
      <c r="E42" s="41"/>
      <c r="F42" s="41"/>
    </row>
    <row r="43" spans="1:6" ht="25.5">
      <c r="A43" s="36" t="s">
        <v>144</v>
      </c>
      <c r="B43" s="9" t="s">
        <v>145</v>
      </c>
      <c r="C43" s="36" t="s">
        <v>106</v>
      </c>
      <c r="D43" s="41"/>
      <c r="E43" s="41"/>
      <c r="F43" s="41"/>
    </row>
    <row r="44" spans="1:6">
      <c r="A44" s="36" t="s">
        <v>146</v>
      </c>
      <c r="B44" s="38" t="s">
        <v>22</v>
      </c>
      <c r="C44" s="36" t="s">
        <v>106</v>
      </c>
      <c r="D44" s="41"/>
      <c r="E44" s="41"/>
      <c r="F44" s="41"/>
    </row>
    <row r="45" spans="1:6">
      <c r="A45" s="36" t="s">
        <v>147</v>
      </c>
      <c r="B45" s="38" t="s">
        <v>23</v>
      </c>
      <c r="C45" s="36" t="s">
        <v>106</v>
      </c>
      <c r="D45" s="41"/>
      <c r="E45" s="41"/>
      <c r="F45" s="41"/>
    </row>
    <row r="46" spans="1:6" ht="25.5">
      <c r="A46" s="36" t="s">
        <v>148</v>
      </c>
      <c r="B46" s="38" t="s">
        <v>24</v>
      </c>
      <c r="C46" s="36" t="s">
        <v>106</v>
      </c>
      <c r="D46" s="41"/>
      <c r="E46" s="41"/>
      <c r="F46" s="41"/>
    </row>
    <row r="47" spans="1:6">
      <c r="A47" s="36" t="s">
        <v>149</v>
      </c>
      <c r="B47" s="9" t="s">
        <v>184</v>
      </c>
      <c r="C47" s="36" t="s">
        <v>106</v>
      </c>
      <c r="D47" s="52">
        <v>9004290</v>
      </c>
      <c r="E47" s="41"/>
      <c r="F47" s="41"/>
    </row>
    <row r="48" spans="1:6" ht="25.5">
      <c r="A48" s="36" t="s">
        <v>150</v>
      </c>
      <c r="B48" s="9" t="s">
        <v>183</v>
      </c>
      <c r="C48" s="36" t="s">
        <v>151</v>
      </c>
      <c r="D48" s="31">
        <f>17458277/60471373</f>
        <v>0.28870316868776902</v>
      </c>
      <c r="E48" s="41"/>
      <c r="F48" s="41"/>
    </row>
    <row r="49" spans="1:6" ht="38.25">
      <c r="A49" s="36" t="s">
        <v>152</v>
      </c>
      <c r="B49" s="9" t="s">
        <v>17</v>
      </c>
      <c r="C49" s="36" t="s">
        <v>36</v>
      </c>
      <c r="D49" s="96" t="s">
        <v>153</v>
      </c>
      <c r="E49" s="96"/>
      <c r="F49" s="96"/>
    </row>
    <row r="50" spans="1:6">
      <c r="B50" s="8"/>
    </row>
    <row r="51" spans="1:6">
      <c r="A51" s="94" t="s">
        <v>154</v>
      </c>
      <c r="B51" s="94"/>
      <c r="C51" s="94"/>
      <c r="D51" s="94"/>
      <c r="E51" s="94"/>
      <c r="F51" s="94"/>
    </row>
    <row r="52" spans="1:6">
      <c r="A52" s="94" t="s">
        <v>193</v>
      </c>
      <c r="B52" s="94"/>
      <c r="C52" s="94"/>
      <c r="D52" s="94"/>
      <c r="E52" s="94"/>
      <c r="F52" s="94"/>
    </row>
  </sheetData>
  <mergeCells count="8">
    <mergeCell ref="A51:F51"/>
    <mergeCell ref="A52:F52"/>
    <mergeCell ref="A4:F4"/>
    <mergeCell ref="A5:F5"/>
    <mergeCell ref="A7:A9"/>
    <mergeCell ref="B7:B9"/>
    <mergeCell ref="C7:C9"/>
    <mergeCell ref="D49:F49"/>
  </mergeCells>
  <pageMargins left="0.70866141732283472" right="0.70866141732283472" top="0.74803149606299213" bottom="0.74803149606299213" header="0.31496062992125984" footer="0.31496062992125984"/>
  <pageSetup paperSize="9" scale="5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32"/>
  <sheetViews>
    <sheetView zoomScaleNormal="100" workbookViewId="0">
      <pane xSplit="3" ySplit="9" topLeftCell="F10" activePane="bottomRight" state="frozen"/>
      <selection sqref="A1:XFD1048576"/>
      <selection pane="topRight" sqref="A1:XFD1048576"/>
      <selection pane="bottomLeft" sqref="A1:XFD1048576"/>
      <selection pane="bottomRight" activeCell="M18" sqref="M18"/>
    </sheetView>
  </sheetViews>
  <sheetFormatPr defaultRowHeight="12.75"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0"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181</v>
      </c>
    </row>
    <row r="2" spans="1:11">
      <c r="F2" s="27"/>
      <c r="I2" s="26" t="s">
        <v>82</v>
      </c>
    </row>
    <row r="3" spans="1:11">
      <c r="B3" s="65"/>
      <c r="F3" s="27"/>
    </row>
    <row r="4" spans="1:11">
      <c r="A4" s="75" t="s">
        <v>45</v>
      </c>
      <c r="B4" s="93"/>
      <c r="C4" s="93"/>
      <c r="D4" s="93"/>
      <c r="E4" s="93"/>
      <c r="F4" s="93"/>
      <c r="G4" s="93"/>
      <c r="H4" s="93"/>
      <c r="I4" s="93"/>
    </row>
    <row r="5" spans="1:11">
      <c r="A5" s="75" t="str">
        <f>Титульный!$C$12</f>
        <v>Челябинская ТЭЦ-1 (ТГ-10, ТГ-11) НВ</v>
      </c>
      <c r="B5" s="93"/>
      <c r="C5" s="93"/>
      <c r="D5" s="93"/>
      <c r="E5" s="93"/>
      <c r="F5" s="93"/>
      <c r="G5" s="93"/>
      <c r="H5" s="93"/>
      <c r="I5" s="93"/>
    </row>
    <row r="7" spans="1:11" s="3" customFormat="1" ht="32.25" customHeight="1">
      <c r="A7" s="104" t="s">
        <v>93</v>
      </c>
      <c r="B7" s="104" t="s">
        <v>13</v>
      </c>
      <c r="C7" s="104" t="s">
        <v>159</v>
      </c>
      <c r="D7" s="104" t="s">
        <v>179</v>
      </c>
      <c r="E7" s="104"/>
      <c r="F7" s="104" t="s">
        <v>156</v>
      </c>
      <c r="G7" s="104"/>
      <c r="H7" s="104" t="s">
        <v>157</v>
      </c>
      <c r="I7" s="104"/>
      <c r="K7" s="48"/>
    </row>
    <row r="8" spans="1:11" s="3" customFormat="1">
      <c r="A8" s="104"/>
      <c r="B8" s="104"/>
      <c r="C8" s="104"/>
      <c r="D8" s="42">
        <f>Титульный!$B$5-2</f>
        <v>2016</v>
      </c>
      <c r="E8" s="43" t="s">
        <v>73</v>
      </c>
      <c r="F8" s="42">
        <f>Титульный!$B$5-1</f>
        <v>2017</v>
      </c>
      <c r="G8" s="43" t="s">
        <v>73</v>
      </c>
      <c r="H8" s="42">
        <f>Титульный!$B$5</f>
        <v>2018</v>
      </c>
      <c r="I8" s="43" t="s">
        <v>73</v>
      </c>
      <c r="K8" s="48"/>
    </row>
    <row r="9" spans="1:11" s="3" customFormat="1">
      <c r="A9" s="104"/>
      <c r="B9" s="104"/>
      <c r="C9" s="104"/>
      <c r="D9" s="51" t="s">
        <v>26</v>
      </c>
      <c r="E9" s="51" t="s">
        <v>27</v>
      </c>
      <c r="F9" s="51" t="s">
        <v>26</v>
      </c>
      <c r="G9" s="51" t="s">
        <v>27</v>
      </c>
      <c r="H9" s="51" t="s">
        <v>26</v>
      </c>
      <c r="I9" s="51" t="s">
        <v>27</v>
      </c>
    </row>
    <row r="10" spans="1:11" ht="12.75" customHeight="1">
      <c r="A10" s="100" t="s">
        <v>176</v>
      </c>
      <c r="B10" s="101"/>
      <c r="C10" s="101"/>
      <c r="D10" s="101"/>
      <c r="E10" s="101"/>
      <c r="F10" s="101"/>
      <c r="G10" s="101"/>
      <c r="H10" s="101"/>
      <c r="I10" s="102"/>
    </row>
    <row r="11" spans="1:11" ht="12.75" customHeight="1">
      <c r="A11" s="50" t="s">
        <v>160</v>
      </c>
      <c r="B11" s="37" t="s">
        <v>161</v>
      </c>
      <c r="C11" s="36" t="s">
        <v>174</v>
      </c>
      <c r="D11" s="29">
        <f>'[6]Тарифы ЭЭ и ГМ'!T13</f>
        <v>867.53</v>
      </c>
      <c r="E11" s="29">
        <f>'[6]Тарифы ЭЭ и ГМ'!U13</f>
        <v>940.01</v>
      </c>
      <c r="F11" s="29">
        <f>'[7]Утв. тарифы на ЭЭ и ЭМ'!$E$14</f>
        <v>940.01</v>
      </c>
      <c r="G11" s="29">
        <f>'[7]Утв. тарифы на ЭЭ и ЭМ'!$F$14</f>
        <v>958.62</v>
      </c>
      <c r="H11" s="98">
        <f>'[33]0.1'!$L$20</f>
        <v>988.65851648549494</v>
      </c>
      <c r="I11" s="103"/>
      <c r="K11" s="66" t="b">
        <f>ROUND([8]Лист1!$D$48,1)=ROUND(H11,1)</f>
        <v>1</v>
      </c>
    </row>
    <row r="12" spans="1:11" ht="12.75" customHeight="1">
      <c r="A12" s="50"/>
      <c r="B12" s="45" t="s">
        <v>177</v>
      </c>
      <c r="C12" s="36" t="s">
        <v>174</v>
      </c>
      <c r="D12" s="29">
        <f>('[4]ЧТЭЦ-1 НМ'!$F$197+'[4]ЧТЭЦ-1 НМ'!$G$197+'[4]ЧТЭЦ-1 НМ'!$H$197+'[4]ЧТЭЦ-1 НМ'!$J$197+'[4]ЧТЭЦ-1 НМ'!$K$197+'[4]ЧТЭЦ-1 НМ'!$L$197)/('[4]ЧТЭЦ-1 НМ'!$F$22+'[4]ЧТЭЦ-1 НМ'!$G$22+'[4]ЧТЭЦ-1 НМ'!$H$22+'[4]ЧТЭЦ-1 НМ'!$J$22+'[4]ЧТЭЦ-1 НМ'!$K$22+'[4]ЧТЭЦ-1 НМ'!$L$22)</f>
        <v>796.26067297352245</v>
      </c>
      <c r="E12" s="29">
        <f>('[4]ЧТЭЦ-1 НМ'!$N$197+'[4]ЧТЭЦ-1 НМ'!$O$197+'[4]ЧТЭЦ-1 НМ'!$P$197+'[4]ЧТЭЦ-1 НМ'!$R$197+'[4]ЧТЭЦ-1 НМ'!$S$197+'[4]ЧТЭЦ-1 НМ'!$T$197)/('[4]ЧТЭЦ-1 НМ'!$N$22+'[4]ЧТЭЦ-1 НМ'!$O$22+'[4]ЧТЭЦ-1 НМ'!$P$22+'[4]ЧТЭЦ-1 НМ'!$R$22+'[4]ЧТЭЦ-1 НМ'!$S$22+'[4]ЧТЭЦ-1 НМ'!$T$22)</f>
        <v>811.3504645539623</v>
      </c>
      <c r="F12" s="29">
        <f>'[33]2.2'!$G$170</f>
        <v>938.90695798041565</v>
      </c>
      <c r="G12" s="29">
        <f>'[33]2.1'!$G$170</f>
        <v>957.54169699950421</v>
      </c>
      <c r="H12" s="98">
        <f>'[33]2'!$G$170</f>
        <v>987.52751648549508</v>
      </c>
      <c r="I12" s="103"/>
    </row>
    <row r="13" spans="1:11" ht="12.75" customHeight="1">
      <c r="A13" s="50" t="s">
        <v>162</v>
      </c>
      <c r="B13" s="37" t="s">
        <v>163</v>
      </c>
      <c r="C13" s="36" t="s">
        <v>164</v>
      </c>
      <c r="D13" s="29">
        <f>'[6]Тарифы ЭЭ и ГМ'!T32</f>
        <v>106243</v>
      </c>
      <c r="E13" s="29">
        <f>'[6]Тарифы ЭЭ и ГМ'!U32</f>
        <v>114104.98</v>
      </c>
      <c r="F13" s="29">
        <f>'[7]Утв. тарифы на ЭЭ и ЭМ'!$G$14</f>
        <v>114104.98</v>
      </c>
      <c r="G13" s="29">
        <f>'[7]Утв. тарифы на ЭЭ и ЭМ'!$H$14</f>
        <v>118700.35</v>
      </c>
      <c r="H13" s="98">
        <f>'[33]0.1'!$L$21</f>
        <v>124635.36983558998</v>
      </c>
      <c r="I13" s="103"/>
      <c r="K13" s="66" t="b">
        <f>ROUND([8]Лист1!$E$48,1)=ROUND(H13,1)</f>
        <v>1</v>
      </c>
    </row>
    <row r="14" spans="1:11" ht="27.75" customHeight="1">
      <c r="A14" s="50" t="s">
        <v>165</v>
      </c>
      <c r="B14" s="37" t="s">
        <v>180</v>
      </c>
      <c r="C14" s="36" t="s">
        <v>51</v>
      </c>
      <c r="D14" s="98">
        <f>[11]Индексация_ЧО!$AC$78</f>
        <v>633.03021754515873</v>
      </c>
      <c r="E14" s="103"/>
      <c r="F14" s="98">
        <f>[11]Индексация_ЧО!$AU$78</f>
        <v>641.92930495832456</v>
      </c>
      <c r="G14" s="103"/>
      <c r="H14" s="98">
        <f>'[12]6.1. ЧО'!$I$79</f>
        <v>807.08398588076602</v>
      </c>
      <c r="I14" s="103"/>
    </row>
    <row r="15" spans="1:11" ht="26.25" customHeight="1">
      <c r="A15" s="50" t="s">
        <v>166</v>
      </c>
      <c r="B15" s="46" t="s">
        <v>52</v>
      </c>
      <c r="C15" s="36" t="s">
        <v>51</v>
      </c>
      <c r="D15" s="29">
        <f>'[6]Тарифы ТЭ и ТН'!$Q$7</f>
        <v>622.67999999999995</v>
      </c>
      <c r="E15" s="29">
        <f>'[6]Тарифы ТЭ и ТН'!$R$7</f>
        <v>646.07000000000005</v>
      </c>
      <c r="F15" s="29">
        <f>'[7]Утв. тарифы на ТЭ и ТН'!$N$8</f>
        <v>641.62</v>
      </c>
      <c r="G15" s="29">
        <f>'[7]Утв. тарифы на ТЭ и ТН'!$O$8</f>
        <v>641.62</v>
      </c>
      <c r="H15" s="98">
        <f>'[12]6.1. ЧО'!$I$80</f>
        <v>806.67292526302697</v>
      </c>
      <c r="I15" s="99"/>
    </row>
    <row r="16" spans="1:11" ht="12.75" customHeight="1">
      <c r="A16" s="50" t="s">
        <v>167</v>
      </c>
      <c r="B16" s="46" t="s">
        <v>53</v>
      </c>
      <c r="C16" s="36" t="s">
        <v>51</v>
      </c>
      <c r="D16" s="44"/>
      <c r="E16" s="44"/>
      <c r="F16" s="44"/>
      <c r="G16" s="44"/>
      <c r="H16" s="44"/>
      <c r="I16" s="44"/>
    </row>
    <row r="17" spans="1:9" ht="12.75" customHeight="1">
      <c r="A17" s="50"/>
      <c r="B17" s="38" t="s">
        <v>54</v>
      </c>
      <c r="C17" s="36" t="s">
        <v>51</v>
      </c>
      <c r="D17" s="44"/>
      <c r="E17" s="44"/>
      <c r="F17" s="44"/>
      <c r="G17" s="44"/>
      <c r="H17" s="44"/>
      <c r="I17" s="44"/>
    </row>
    <row r="18" spans="1:9" ht="12.75" customHeight="1">
      <c r="A18" s="50"/>
      <c r="B18" s="38" t="s">
        <v>55</v>
      </c>
      <c r="C18" s="36" t="s">
        <v>51</v>
      </c>
      <c r="D18" s="44"/>
      <c r="E18" s="44"/>
      <c r="F18" s="44"/>
      <c r="G18" s="44"/>
      <c r="H18" s="44"/>
      <c r="I18" s="44"/>
    </row>
    <row r="19" spans="1:9" ht="12.75" customHeight="1">
      <c r="A19" s="50"/>
      <c r="B19" s="38" t="s">
        <v>56</v>
      </c>
      <c r="C19" s="36" t="s">
        <v>51</v>
      </c>
      <c r="D19" s="44"/>
      <c r="E19" s="44"/>
      <c r="F19" s="44"/>
      <c r="G19" s="44"/>
      <c r="H19" s="44"/>
      <c r="I19" s="44"/>
    </row>
    <row r="20" spans="1:9" ht="12.75" customHeight="1">
      <c r="A20" s="50"/>
      <c r="B20" s="38" t="s">
        <v>57</v>
      </c>
      <c r="C20" s="36" t="s">
        <v>51</v>
      </c>
      <c r="D20" s="44"/>
      <c r="E20" s="44"/>
      <c r="F20" s="44"/>
      <c r="G20" s="44"/>
      <c r="H20" s="44"/>
      <c r="I20" s="44"/>
    </row>
    <row r="21" spans="1:9" ht="12.75" customHeight="1">
      <c r="A21" s="50" t="s">
        <v>168</v>
      </c>
      <c r="B21" s="46" t="s">
        <v>58</v>
      </c>
      <c r="C21" s="36" t="s">
        <v>51</v>
      </c>
      <c r="D21" s="44"/>
      <c r="E21" s="44"/>
      <c r="F21" s="44"/>
      <c r="G21" s="44"/>
      <c r="H21" s="44"/>
      <c r="I21" s="44"/>
    </row>
    <row r="22" spans="1:9" ht="12.75" customHeight="1">
      <c r="A22" s="50" t="s">
        <v>169</v>
      </c>
      <c r="B22" s="37" t="s">
        <v>59</v>
      </c>
      <c r="C22" s="36" t="s">
        <v>36</v>
      </c>
      <c r="D22" s="44"/>
      <c r="E22" s="44"/>
      <c r="F22" s="44"/>
      <c r="G22" s="44"/>
      <c r="H22" s="44"/>
      <c r="I22" s="44"/>
    </row>
    <row r="23" spans="1:9" ht="25.5" customHeight="1">
      <c r="A23" s="50" t="s">
        <v>170</v>
      </c>
      <c r="B23" s="38" t="s">
        <v>60</v>
      </c>
      <c r="C23" s="50" t="s">
        <v>61</v>
      </c>
      <c r="D23" s="44"/>
      <c r="E23" s="44"/>
      <c r="F23" s="44"/>
      <c r="G23" s="44"/>
      <c r="H23" s="44"/>
      <c r="I23" s="44"/>
    </row>
    <row r="24" spans="1:9" ht="12.75" customHeight="1">
      <c r="A24" s="50" t="s">
        <v>171</v>
      </c>
      <c r="B24" s="46" t="s">
        <v>62</v>
      </c>
      <c r="C24" s="36" t="s">
        <v>51</v>
      </c>
      <c r="D24" s="44"/>
      <c r="E24" s="44"/>
      <c r="F24" s="44"/>
      <c r="G24" s="44"/>
      <c r="H24" s="44"/>
      <c r="I24" s="44"/>
    </row>
    <row r="25" spans="1:9" ht="12.75" customHeight="1">
      <c r="A25" s="50" t="s">
        <v>172</v>
      </c>
      <c r="B25" s="37" t="s">
        <v>63</v>
      </c>
      <c r="C25" s="36" t="s">
        <v>175</v>
      </c>
      <c r="D25" s="44"/>
      <c r="E25" s="44"/>
      <c r="F25" s="44"/>
      <c r="G25" s="44"/>
      <c r="H25" s="44"/>
      <c r="I25" s="44"/>
    </row>
    <row r="26" spans="1:9" ht="15" customHeight="1">
      <c r="A26" s="50"/>
      <c r="B26" s="38" t="s">
        <v>64</v>
      </c>
      <c r="C26" s="36" t="s">
        <v>175</v>
      </c>
      <c r="D26" s="44"/>
      <c r="E26" s="44"/>
      <c r="F26" s="44"/>
      <c r="G26" s="44"/>
      <c r="H26" s="44"/>
      <c r="I26" s="44"/>
    </row>
    <row r="27" spans="1:9">
      <c r="A27" s="50"/>
      <c r="B27" s="38" t="s">
        <v>65</v>
      </c>
      <c r="C27" s="36" t="s">
        <v>175</v>
      </c>
      <c r="D27" s="44"/>
      <c r="E27" s="44"/>
      <c r="F27" s="44"/>
      <c r="G27" s="44"/>
      <c r="H27" s="44"/>
      <c r="I27" s="44"/>
    </row>
    <row r="28" spans="1:9">
      <c r="A28" s="8"/>
      <c r="B28" s="33"/>
      <c r="C28" s="32"/>
      <c r="D28" s="33"/>
      <c r="E28" s="33"/>
      <c r="F28" s="33"/>
      <c r="G28" s="33"/>
      <c r="H28" s="33"/>
      <c r="I28" s="33"/>
    </row>
    <row r="29" spans="1:9">
      <c r="A29" s="94" t="s">
        <v>173</v>
      </c>
      <c r="B29" s="94"/>
      <c r="C29" s="94"/>
      <c r="D29" s="94"/>
      <c r="E29" s="94"/>
      <c r="F29" s="94"/>
      <c r="G29" s="94"/>
      <c r="H29" s="94"/>
      <c r="I29" s="94"/>
    </row>
    <row r="30" spans="1:9">
      <c r="A30" s="94" t="s">
        <v>178</v>
      </c>
      <c r="B30" s="94"/>
      <c r="C30" s="94"/>
      <c r="D30" s="94"/>
      <c r="E30" s="94"/>
      <c r="F30" s="94"/>
      <c r="G30" s="94"/>
      <c r="H30" s="94"/>
      <c r="I30" s="94"/>
    </row>
    <row r="31" spans="1:9">
      <c r="A31" s="94" t="s">
        <v>187</v>
      </c>
      <c r="B31" s="94"/>
      <c r="C31" s="94"/>
      <c r="D31" s="94"/>
      <c r="E31" s="94"/>
      <c r="F31" s="94"/>
      <c r="G31" s="94"/>
      <c r="H31" s="94"/>
      <c r="I31" s="94"/>
    </row>
    <row r="32" spans="1:9">
      <c r="A32" s="94" t="s">
        <v>188</v>
      </c>
      <c r="B32" s="94"/>
      <c r="C32" s="94"/>
      <c r="D32" s="94"/>
      <c r="E32" s="94"/>
      <c r="F32" s="94"/>
      <c r="G32" s="94"/>
      <c r="H32" s="94"/>
      <c r="I32" s="94"/>
    </row>
  </sheetData>
  <mergeCells count="20">
    <mergeCell ref="A4:I4"/>
    <mergeCell ref="A5:I5"/>
    <mergeCell ref="A7:A9"/>
    <mergeCell ref="B7:B9"/>
    <mergeCell ref="C7:C9"/>
    <mergeCell ref="D7:E7"/>
    <mergeCell ref="F7:G7"/>
    <mergeCell ref="H7:I7"/>
    <mergeCell ref="A10:I10"/>
    <mergeCell ref="H11:I11"/>
    <mergeCell ref="H12:I12"/>
    <mergeCell ref="H13:I13"/>
    <mergeCell ref="D14:E14"/>
    <mergeCell ref="F14:G14"/>
    <mergeCell ref="H14:I14"/>
    <mergeCell ref="A31:I31"/>
    <mergeCell ref="A32:I32"/>
    <mergeCell ref="H15:I15"/>
    <mergeCell ref="A29:I29"/>
    <mergeCell ref="A30:I30"/>
  </mergeCells>
  <conditionalFormatting sqref="K11">
    <cfRule type="containsText" dxfId="37" priority="3" operator="containsText" text="ложь">
      <formula>NOT(ISERROR(SEARCH("ложь",K11)))</formula>
    </cfRule>
    <cfRule type="containsText" dxfId="36" priority="4" operator="containsText" text="истина">
      <formula>NOT(ISERROR(SEARCH("истина",K11)))</formula>
    </cfRule>
  </conditionalFormatting>
  <conditionalFormatting sqref="K13">
    <cfRule type="containsText" dxfId="35" priority="1" operator="containsText" text="ложь">
      <formula>NOT(ISERROR(SEARCH("ложь",K13)))</formula>
    </cfRule>
    <cfRule type="containsText" dxfId="34" priority="2" operator="containsText" text="истина">
      <formula>NOT(ISERROR(SEARCH("истина",K13)))</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52"/>
  <sheetViews>
    <sheetView zoomScaleNormal="100" workbookViewId="0">
      <pane xSplit="3" ySplit="9" topLeftCell="D37" activePane="bottomRight" state="frozen"/>
      <selection sqref="A1:XFD1048576"/>
      <selection pane="topRight" sqref="A1:XFD1048576"/>
      <selection pane="bottomLeft" sqref="A1:XFD1048576"/>
      <selection pane="bottomRight" activeCell="G49" sqref="G49"/>
    </sheetView>
  </sheetViews>
  <sheetFormatPr defaultRowHeight="12.75"/>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182</v>
      </c>
    </row>
    <row r="2" spans="1:6">
      <c r="F2" s="34" t="s">
        <v>82</v>
      </c>
    </row>
    <row r="4" spans="1:6">
      <c r="A4" s="95" t="s">
        <v>43</v>
      </c>
      <c r="B4" s="95"/>
      <c r="C4" s="95"/>
      <c r="D4" s="95"/>
      <c r="E4" s="95"/>
      <c r="F4" s="95"/>
    </row>
    <row r="5" spans="1:6">
      <c r="A5" s="95" t="str">
        <f>Титульный!$C$13</f>
        <v>Челябинская ТЭЦ-2</v>
      </c>
      <c r="B5" s="95"/>
      <c r="C5" s="95"/>
      <c r="D5" s="95"/>
      <c r="E5" s="95"/>
      <c r="F5" s="95"/>
    </row>
    <row r="6" spans="1:6">
      <c r="A6" s="49"/>
      <c r="B6" s="49"/>
      <c r="C6" s="49"/>
      <c r="D6" s="49"/>
      <c r="E6" s="49"/>
      <c r="F6" s="49"/>
    </row>
    <row r="7" spans="1:6" s="8" customFormat="1" ht="38.25">
      <c r="A7" s="96" t="s">
        <v>2</v>
      </c>
      <c r="B7" s="96" t="s">
        <v>13</v>
      </c>
      <c r="C7" s="96" t="s">
        <v>14</v>
      </c>
      <c r="D7" s="50" t="s">
        <v>155</v>
      </c>
      <c r="E7" s="50" t="s">
        <v>156</v>
      </c>
      <c r="F7" s="50" t="s">
        <v>157</v>
      </c>
    </row>
    <row r="8" spans="1:6" s="8" customFormat="1">
      <c r="A8" s="96"/>
      <c r="B8" s="96"/>
      <c r="C8" s="96"/>
      <c r="D8" s="50">
        <f>Титульный!$B$5-2</f>
        <v>2016</v>
      </c>
      <c r="E8" s="50">
        <f>Титульный!$B$5-1</f>
        <v>2017</v>
      </c>
      <c r="F8" s="50">
        <f>Титульный!$B$5</f>
        <v>2018</v>
      </c>
    </row>
    <row r="9" spans="1:6" s="8" customFormat="1">
      <c r="A9" s="96"/>
      <c r="B9" s="96"/>
      <c r="C9" s="96"/>
      <c r="D9" s="50" t="s">
        <v>73</v>
      </c>
      <c r="E9" s="50" t="s">
        <v>73</v>
      </c>
      <c r="F9" s="50" t="s">
        <v>73</v>
      </c>
    </row>
    <row r="10" spans="1:6">
      <c r="A10" s="36" t="s">
        <v>94</v>
      </c>
      <c r="B10" s="37" t="s">
        <v>37</v>
      </c>
      <c r="C10" s="36" t="s">
        <v>39</v>
      </c>
      <c r="D10" s="29">
        <f>[15]Год!$H$11</f>
        <v>755</v>
      </c>
      <c r="E10" s="29">
        <f>'[32]0.1'!$I$11</f>
        <v>320</v>
      </c>
      <c r="F10" s="29">
        <f>'[32]0.1'!$L$11</f>
        <v>320</v>
      </c>
    </row>
    <row r="11" spans="1:6" ht="38.25">
      <c r="A11" s="36" t="s">
        <v>95</v>
      </c>
      <c r="B11" s="37" t="s">
        <v>38</v>
      </c>
      <c r="C11" s="36" t="s">
        <v>39</v>
      </c>
      <c r="D11" s="29">
        <f>[15]Год!$H$12-[15]Год!$H$14</f>
        <v>713.4126624103942</v>
      </c>
      <c r="E11" s="29">
        <f>'[32]0.1'!$I$12</f>
        <v>293.90456666666665</v>
      </c>
      <c r="F11" s="29">
        <f>'[32]0.1'!$L$12</f>
        <v>293.28987224164405</v>
      </c>
    </row>
    <row r="12" spans="1:6">
      <c r="A12" s="36" t="s">
        <v>96</v>
      </c>
      <c r="B12" s="37" t="s">
        <v>97</v>
      </c>
      <c r="C12" s="36" t="s">
        <v>158</v>
      </c>
      <c r="D12" s="29">
        <f>'[4]ЧТЭЦ-2'!$E$7</f>
        <v>1841.3440000000001</v>
      </c>
      <c r="E12" s="29">
        <f>'[32]0.1'!$I$13</f>
        <v>1815.88</v>
      </c>
      <c r="F12" s="29">
        <f>'[32]0.1'!$L$13</f>
        <v>1815.8799999999999</v>
      </c>
    </row>
    <row r="13" spans="1:6">
      <c r="A13" s="36" t="s">
        <v>98</v>
      </c>
      <c r="B13" s="37" t="s">
        <v>99</v>
      </c>
      <c r="C13" s="36" t="s">
        <v>158</v>
      </c>
      <c r="D13" s="29">
        <f>'[4]ЧТЭЦ-2'!$E$22</f>
        <v>1617.7381660000003</v>
      </c>
      <c r="E13" s="29">
        <f>'[32]0.1'!$I$15</f>
        <v>1588.1965182481752</v>
      </c>
      <c r="F13" s="29">
        <f>'[32]0.1'!$L$15</f>
        <v>1582.2148907020653</v>
      </c>
    </row>
    <row r="14" spans="1:6">
      <c r="A14" s="36" t="s">
        <v>100</v>
      </c>
      <c r="B14" s="37" t="s">
        <v>101</v>
      </c>
      <c r="C14" s="36" t="s">
        <v>102</v>
      </c>
      <c r="D14" s="29">
        <f>'[4]ЧТЭЦ-2'!$E$23</f>
        <v>2181.0170000000003</v>
      </c>
      <c r="E14" s="29">
        <f>'[32]0.1'!$I$16</f>
        <v>2243.0120000000002</v>
      </c>
      <c r="F14" s="29">
        <f>'[32]0.1'!$L$16</f>
        <v>2271.1469999999999</v>
      </c>
    </row>
    <row r="15" spans="1:6">
      <c r="A15" s="36" t="s">
        <v>103</v>
      </c>
      <c r="B15" s="37" t="s">
        <v>104</v>
      </c>
      <c r="C15" s="36" t="s">
        <v>102</v>
      </c>
      <c r="D15" s="29">
        <f>'[4]ЧТЭЦ-2'!$E$26</f>
        <v>2169.9617070000004</v>
      </c>
      <c r="E15" s="29">
        <f>'[32]0.1'!$I$17</f>
        <v>2233.0880000000002</v>
      </c>
      <c r="F15" s="29">
        <f>'[32]0.1'!$L$17</f>
        <v>2209.6379999999999</v>
      </c>
    </row>
    <row r="16" spans="1:6">
      <c r="A16" s="36" t="s">
        <v>105</v>
      </c>
      <c r="B16" s="37" t="s">
        <v>15</v>
      </c>
      <c r="C16" s="36" t="s">
        <v>106</v>
      </c>
      <c r="D16" s="40"/>
      <c r="E16" s="29">
        <f>'[32]0.1'!$I$43</f>
        <v>2238787.7607823135</v>
      </c>
      <c r="F16" s="29">
        <f>'[32]0.1'!$L$43</f>
        <v>2327285.8786664801</v>
      </c>
    </row>
    <row r="17" spans="1:8">
      <c r="A17" s="36" t="s">
        <v>107</v>
      </c>
      <c r="B17" s="38" t="s">
        <v>18</v>
      </c>
      <c r="C17" s="36" t="s">
        <v>106</v>
      </c>
      <c r="D17" s="40"/>
      <c r="E17" s="29">
        <f>'[32]0.1'!$G$43</f>
        <v>1224666.1305578381</v>
      </c>
      <c r="F17" s="29">
        <f>'[32]0.1'!$J$43</f>
        <v>1264453.656728036</v>
      </c>
    </row>
    <row r="18" spans="1:8">
      <c r="A18" s="36" t="s">
        <v>108</v>
      </c>
      <c r="B18" s="38" t="s">
        <v>19</v>
      </c>
      <c r="C18" s="36" t="s">
        <v>106</v>
      </c>
      <c r="D18" s="40"/>
      <c r="E18" s="29">
        <f>'[32]0.1'!$H$43</f>
        <v>1014121.6302244755</v>
      </c>
      <c r="F18" s="29">
        <f>'[32]0.1'!$K$43</f>
        <v>1062832.2219384438</v>
      </c>
    </row>
    <row r="19" spans="1:8" ht="25.5">
      <c r="A19" s="36" t="s">
        <v>109</v>
      </c>
      <c r="B19" s="38" t="s">
        <v>20</v>
      </c>
      <c r="C19" s="36" t="s">
        <v>106</v>
      </c>
      <c r="D19" s="41"/>
      <c r="E19" s="41"/>
      <c r="F19" s="41"/>
    </row>
    <row r="20" spans="1:8">
      <c r="A20" s="36" t="s">
        <v>110</v>
      </c>
      <c r="B20" s="37" t="s">
        <v>111</v>
      </c>
      <c r="C20" s="36" t="s">
        <v>106</v>
      </c>
      <c r="D20" s="29">
        <f>'[4]ЧТЭЦ-2'!$E$179</f>
        <v>2173539.8868500004</v>
      </c>
      <c r="E20" s="29">
        <f>'[32]0.1'!$I$31</f>
        <v>2334400.5818513725</v>
      </c>
      <c r="F20" s="29">
        <f>'[32]0.1'!$L$31</f>
        <v>2428565.6697601229</v>
      </c>
      <c r="G20" s="47"/>
      <c r="H20" s="47"/>
    </row>
    <row r="21" spans="1:8">
      <c r="A21" s="36" t="s">
        <v>112</v>
      </c>
      <c r="B21" s="38" t="s">
        <v>113</v>
      </c>
      <c r="C21" s="36" t="s">
        <v>106</v>
      </c>
      <c r="D21" s="29">
        <f>'[4]ЧТЭЦ-2'!$E$197</f>
        <v>1110628.209205681</v>
      </c>
      <c r="E21" s="29">
        <f>'[32]0.1'!$I$32</f>
        <v>1213599.2946138149</v>
      </c>
      <c r="F21" s="29">
        <f>'[32]0.1'!$L$32</f>
        <v>1252877.0067519501</v>
      </c>
      <c r="G21" s="47"/>
      <c r="H21" s="47"/>
    </row>
    <row r="22" spans="1:8" ht="25.5">
      <c r="A22" s="36"/>
      <c r="B22" s="38" t="s">
        <v>114</v>
      </c>
      <c r="C22" s="36" t="s">
        <v>40</v>
      </c>
      <c r="D22" s="29">
        <f>'[4]ЧТЭЦ-2'!$E$31</f>
        <v>277.93002503059637</v>
      </c>
      <c r="E22" s="29">
        <f>'[32]4'!$L$24</f>
        <v>260.10000000000002</v>
      </c>
      <c r="F22" s="29">
        <f>'[32]4'!$M$24</f>
        <v>260.10000000000002</v>
      </c>
      <c r="G22" s="47"/>
      <c r="H22" s="47"/>
    </row>
    <row r="23" spans="1:8">
      <c r="A23" s="36" t="s">
        <v>115</v>
      </c>
      <c r="B23" s="38" t="s">
        <v>116</v>
      </c>
      <c r="C23" s="36" t="s">
        <v>106</v>
      </c>
      <c r="D23" s="29">
        <f>D20-D21</f>
        <v>1062911.6776443194</v>
      </c>
      <c r="E23" s="29">
        <f>'[32]0.1'!$I$33</f>
        <v>1120801.2872375576</v>
      </c>
      <c r="F23" s="29">
        <f>'[32]0.1'!$L$33</f>
        <v>1175688.6630081728</v>
      </c>
    </row>
    <row r="24" spans="1:8">
      <c r="A24" s="36"/>
      <c r="B24" s="38" t="s">
        <v>117</v>
      </c>
      <c r="C24" s="36" t="s">
        <v>118</v>
      </c>
      <c r="D24" s="29">
        <f>'[4]ЧТЭЦ-2'!$E$36</f>
        <v>171.6103084019978</v>
      </c>
      <c r="E24" s="29">
        <f>'[32]4'!$L$28</f>
        <v>171.6</v>
      </c>
      <c r="F24" s="29">
        <f>'[32]4'!$M$28</f>
        <v>171.6</v>
      </c>
    </row>
    <row r="25" spans="1:8" ht="25.5">
      <c r="A25" s="36"/>
      <c r="B25" s="9" t="s">
        <v>119</v>
      </c>
      <c r="C25" s="36" t="s">
        <v>36</v>
      </c>
      <c r="D25" s="50" t="s">
        <v>66</v>
      </c>
      <c r="E25" s="50" t="s">
        <v>66</v>
      </c>
      <c r="F25" s="50" t="s">
        <v>66</v>
      </c>
    </row>
    <row r="26" spans="1:8">
      <c r="A26" s="36" t="s">
        <v>120</v>
      </c>
      <c r="B26" s="9" t="s">
        <v>21</v>
      </c>
      <c r="C26" s="36" t="s">
        <v>106</v>
      </c>
      <c r="D26" s="41"/>
      <c r="E26" s="41"/>
      <c r="F26" s="41"/>
    </row>
    <row r="27" spans="1:8" ht="25.5">
      <c r="A27" s="36" t="s">
        <v>121</v>
      </c>
      <c r="B27" s="9" t="s">
        <v>16</v>
      </c>
      <c r="C27" s="36" t="s">
        <v>36</v>
      </c>
      <c r="D27" s="41"/>
      <c r="E27" s="41"/>
      <c r="F27" s="41"/>
    </row>
    <row r="28" spans="1:8">
      <c r="A28" s="36" t="s">
        <v>122</v>
      </c>
      <c r="B28" s="38" t="s">
        <v>123</v>
      </c>
      <c r="C28" s="36" t="s">
        <v>124</v>
      </c>
      <c r="D28" s="41"/>
      <c r="E28" s="41"/>
      <c r="F28" s="41"/>
    </row>
    <row r="29" spans="1:8" ht="25.5">
      <c r="A29" s="39" t="s">
        <v>125</v>
      </c>
      <c r="B29" s="38" t="s">
        <v>126</v>
      </c>
      <c r="C29" s="50" t="s">
        <v>127</v>
      </c>
      <c r="D29" s="41"/>
      <c r="E29" s="41"/>
      <c r="F29" s="41"/>
    </row>
    <row r="30" spans="1:8" ht="25.5">
      <c r="A30" s="36" t="s">
        <v>128</v>
      </c>
      <c r="B30" s="38" t="s">
        <v>129</v>
      </c>
      <c r="C30" s="36" t="s">
        <v>36</v>
      </c>
      <c r="D30" s="41"/>
      <c r="E30" s="41"/>
      <c r="F30" s="41"/>
    </row>
    <row r="31" spans="1:8">
      <c r="A31" s="36" t="s">
        <v>130</v>
      </c>
      <c r="B31" s="9" t="s">
        <v>131</v>
      </c>
      <c r="C31" s="36" t="s">
        <v>106</v>
      </c>
      <c r="D31" s="29">
        <f>'[5]ЧТЭЦ-2'!$C$7-'[5]ЧТЭЦ-2'!$O$7-'[5]ЧТЭЦ-2'!$W$7-'[5]ЧТЭЦ-2'!$AI$7</f>
        <v>3754337.0770300003</v>
      </c>
      <c r="E31" s="41"/>
      <c r="F31" s="41"/>
    </row>
    <row r="32" spans="1:8">
      <c r="A32" s="36" t="s">
        <v>132</v>
      </c>
      <c r="B32" s="38" t="s">
        <v>22</v>
      </c>
      <c r="C32" s="36" t="s">
        <v>106</v>
      </c>
      <c r="D32" s="29">
        <f>'[5]ЧТЭЦ-2'!$K$7</f>
        <v>1408965.5299999998</v>
      </c>
      <c r="E32" s="41"/>
      <c r="F32" s="41"/>
    </row>
    <row r="33" spans="1:6">
      <c r="A33" s="36" t="s">
        <v>133</v>
      </c>
      <c r="B33" s="38" t="s">
        <v>23</v>
      </c>
      <c r="C33" s="36" t="s">
        <v>106</v>
      </c>
      <c r="D33" s="29">
        <f>'[5]ЧТЭЦ-2'!$S$7</f>
        <v>753310.52957999974</v>
      </c>
      <c r="E33" s="41"/>
      <c r="F33" s="41"/>
    </row>
    <row r="34" spans="1:6" ht="25.5">
      <c r="A34" s="36" t="s">
        <v>134</v>
      </c>
      <c r="B34" s="38" t="s">
        <v>24</v>
      </c>
      <c r="C34" s="36" t="s">
        <v>106</v>
      </c>
      <c r="D34" s="29">
        <f>'[5]ЧТЭЦ-2'!$AA$7-'[5]ЧТЭЦ-2'!$AI$7</f>
        <v>1547122.4486299998</v>
      </c>
      <c r="E34" s="41"/>
      <c r="F34" s="41"/>
    </row>
    <row r="35" spans="1:6">
      <c r="A35" s="36" t="s">
        <v>185</v>
      </c>
      <c r="B35" s="38" t="s">
        <v>186</v>
      </c>
      <c r="C35" s="36" t="s">
        <v>106</v>
      </c>
      <c r="D35" s="29">
        <f>'[5]ЧТЭЦ-2'!$AU$7+'[5]ЧТЭЦ-2'!$AY$7+'[5]ЧТЭЦ-2'!$BC$7</f>
        <v>44938.55882000002</v>
      </c>
      <c r="E35" s="41"/>
      <c r="F35" s="41"/>
    </row>
    <row r="36" spans="1:6">
      <c r="A36" s="36" t="s">
        <v>135</v>
      </c>
      <c r="B36" s="9" t="s">
        <v>136</v>
      </c>
      <c r="C36" s="36" t="s">
        <v>106</v>
      </c>
      <c r="D36" s="41"/>
      <c r="E36" s="41"/>
      <c r="F36" s="41"/>
    </row>
    <row r="37" spans="1:6">
      <c r="A37" s="36" t="s">
        <v>137</v>
      </c>
      <c r="B37" s="38" t="s">
        <v>25</v>
      </c>
      <c r="C37" s="36" t="s">
        <v>106</v>
      </c>
      <c r="D37" s="41"/>
      <c r="E37" s="41"/>
      <c r="F37" s="41"/>
    </row>
    <row r="38" spans="1:6">
      <c r="A38" s="36" t="s">
        <v>138</v>
      </c>
      <c r="B38" s="38" t="s">
        <v>44</v>
      </c>
      <c r="C38" s="36" t="s">
        <v>106</v>
      </c>
      <c r="D38" s="41"/>
      <c r="E38" s="41"/>
      <c r="F38" s="41"/>
    </row>
    <row r="39" spans="1:6">
      <c r="A39" s="36" t="s">
        <v>139</v>
      </c>
      <c r="B39" s="9" t="s">
        <v>140</v>
      </c>
      <c r="C39" s="36" t="s">
        <v>106</v>
      </c>
      <c r="D39" s="41"/>
      <c r="E39" s="41"/>
      <c r="F39" s="41"/>
    </row>
    <row r="40" spans="1:6">
      <c r="A40" s="36" t="s">
        <v>141</v>
      </c>
      <c r="B40" s="38" t="s">
        <v>22</v>
      </c>
      <c r="C40" s="36" t="s">
        <v>106</v>
      </c>
      <c r="D40" s="41"/>
      <c r="E40" s="41"/>
      <c r="F40" s="41"/>
    </row>
    <row r="41" spans="1:6">
      <c r="A41" s="36" t="s">
        <v>142</v>
      </c>
      <c r="B41" s="38" t="s">
        <v>23</v>
      </c>
      <c r="C41" s="36" t="s">
        <v>106</v>
      </c>
      <c r="D41" s="41"/>
      <c r="E41" s="41"/>
      <c r="F41" s="41"/>
    </row>
    <row r="42" spans="1:6" ht="25.5">
      <c r="A42" s="36" t="s">
        <v>143</v>
      </c>
      <c r="B42" s="38" t="s">
        <v>24</v>
      </c>
      <c r="C42" s="36" t="s">
        <v>106</v>
      </c>
      <c r="D42" s="41"/>
      <c r="E42" s="41"/>
      <c r="F42" s="41"/>
    </row>
    <row r="43" spans="1:6" ht="25.5">
      <c r="A43" s="36" t="s">
        <v>144</v>
      </c>
      <c r="B43" s="9" t="s">
        <v>145</v>
      </c>
      <c r="C43" s="36" t="s">
        <v>106</v>
      </c>
      <c r="D43" s="41"/>
      <c r="E43" s="41"/>
      <c r="F43" s="41"/>
    </row>
    <row r="44" spans="1:6">
      <c r="A44" s="36" t="s">
        <v>146</v>
      </c>
      <c r="B44" s="38" t="s">
        <v>22</v>
      </c>
      <c r="C44" s="36" t="s">
        <v>106</v>
      </c>
      <c r="D44" s="41"/>
      <c r="E44" s="41"/>
      <c r="F44" s="41"/>
    </row>
    <row r="45" spans="1:6">
      <c r="A45" s="36" t="s">
        <v>147</v>
      </c>
      <c r="B45" s="38" t="s">
        <v>23</v>
      </c>
      <c r="C45" s="36" t="s">
        <v>106</v>
      </c>
      <c r="D45" s="41"/>
      <c r="E45" s="41"/>
      <c r="F45" s="41"/>
    </row>
    <row r="46" spans="1:6" ht="25.5">
      <c r="A46" s="36" t="s">
        <v>148</v>
      </c>
      <c r="B46" s="38" t="s">
        <v>24</v>
      </c>
      <c r="C46" s="36" t="s">
        <v>106</v>
      </c>
      <c r="D46" s="41"/>
      <c r="E46" s="41"/>
      <c r="F46" s="41"/>
    </row>
    <row r="47" spans="1:6">
      <c r="A47" s="36" t="s">
        <v>149</v>
      </c>
      <c r="B47" s="9" t="s">
        <v>184</v>
      </c>
      <c r="C47" s="36" t="s">
        <v>106</v>
      </c>
      <c r="D47" s="52">
        <v>9004290</v>
      </c>
      <c r="E47" s="41"/>
      <c r="F47" s="41"/>
    </row>
    <row r="48" spans="1:6" ht="25.5">
      <c r="A48" s="36" t="s">
        <v>150</v>
      </c>
      <c r="B48" s="9" t="s">
        <v>183</v>
      </c>
      <c r="C48" s="36" t="s">
        <v>151</v>
      </c>
      <c r="D48" s="31">
        <f>17458277/60471373</f>
        <v>0.28870316868776902</v>
      </c>
      <c r="E48" s="41"/>
      <c r="F48" s="41"/>
    </row>
    <row r="49" spans="1:6" ht="38.25">
      <c r="A49" s="36" t="s">
        <v>152</v>
      </c>
      <c r="B49" s="9" t="s">
        <v>17</v>
      </c>
      <c r="C49" s="36" t="s">
        <v>36</v>
      </c>
      <c r="D49" s="96" t="s">
        <v>153</v>
      </c>
      <c r="E49" s="96"/>
      <c r="F49" s="96"/>
    </row>
    <row r="50" spans="1:6">
      <c r="B50" s="8"/>
    </row>
    <row r="51" spans="1:6">
      <c r="A51" s="94" t="s">
        <v>154</v>
      </c>
      <c r="B51" s="94"/>
      <c r="C51" s="94"/>
      <c r="D51" s="94"/>
      <c r="E51" s="94"/>
      <c r="F51" s="94"/>
    </row>
    <row r="52" spans="1:6">
      <c r="A52" s="94" t="s">
        <v>193</v>
      </c>
      <c r="B52" s="94"/>
      <c r="C52" s="94"/>
      <c r="D52" s="94"/>
      <c r="E52" s="94"/>
      <c r="F52" s="94"/>
    </row>
  </sheetData>
  <mergeCells count="8">
    <mergeCell ref="A51:F51"/>
    <mergeCell ref="A52:F52"/>
    <mergeCell ref="A4:F4"/>
    <mergeCell ref="A5:F5"/>
    <mergeCell ref="A7:A9"/>
    <mergeCell ref="B7:B9"/>
    <mergeCell ref="C7:C9"/>
    <mergeCell ref="D49:F49"/>
  </mergeCells>
  <pageMargins left="0.70866141732283472" right="0.70866141732283472" top="0.74803149606299213" bottom="0.74803149606299213" header="0.31496062992125984" footer="0.31496062992125984"/>
  <pageSetup paperSize="9" scale="5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32"/>
  <sheetViews>
    <sheetView zoomScaleNormal="100" workbookViewId="0">
      <pane xSplit="3" ySplit="9" topLeftCell="D15" activePane="bottomRight" state="frozen"/>
      <selection activeCell="N23" sqref="N23"/>
      <selection pane="topRight" activeCell="N23" sqref="N23"/>
      <selection pane="bottomLeft" activeCell="N23" sqref="N23"/>
      <selection pane="bottomRight" activeCell="L15" sqref="L15"/>
    </sheetView>
  </sheetViews>
  <sheetFormatPr defaultRowHeight="12.75"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0"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181</v>
      </c>
    </row>
    <row r="2" spans="1:11">
      <c r="F2" s="27"/>
      <c r="I2" s="26" t="s">
        <v>82</v>
      </c>
    </row>
    <row r="3" spans="1:11">
      <c r="B3" s="65"/>
      <c r="F3" s="27"/>
    </row>
    <row r="4" spans="1:11">
      <c r="A4" s="75" t="s">
        <v>45</v>
      </c>
      <c r="B4" s="93"/>
      <c r="C4" s="93"/>
      <c r="D4" s="93"/>
      <c r="E4" s="93"/>
      <c r="F4" s="93"/>
      <c r="G4" s="93"/>
      <c r="H4" s="93"/>
      <c r="I4" s="93"/>
    </row>
    <row r="5" spans="1:11">
      <c r="A5" s="75" t="str">
        <f>Титульный!$C$13</f>
        <v>Челябинская ТЭЦ-2</v>
      </c>
      <c r="B5" s="93"/>
      <c r="C5" s="93"/>
      <c r="D5" s="93"/>
      <c r="E5" s="93"/>
      <c r="F5" s="93"/>
      <c r="G5" s="93"/>
      <c r="H5" s="93"/>
      <c r="I5" s="93"/>
    </row>
    <row r="7" spans="1:11" s="3" customFormat="1" ht="32.25" customHeight="1">
      <c r="A7" s="104" t="s">
        <v>93</v>
      </c>
      <c r="B7" s="104" t="s">
        <v>13</v>
      </c>
      <c r="C7" s="104" t="s">
        <v>159</v>
      </c>
      <c r="D7" s="104" t="s">
        <v>179</v>
      </c>
      <c r="E7" s="104"/>
      <c r="F7" s="104" t="s">
        <v>156</v>
      </c>
      <c r="G7" s="104"/>
      <c r="H7" s="104" t="s">
        <v>157</v>
      </c>
      <c r="I7" s="104"/>
      <c r="K7" s="48"/>
    </row>
    <row r="8" spans="1:11" s="3" customFormat="1">
      <c r="A8" s="104"/>
      <c r="B8" s="104"/>
      <c r="C8" s="104"/>
      <c r="D8" s="42">
        <f>Титульный!$B$5-2</f>
        <v>2016</v>
      </c>
      <c r="E8" s="43" t="s">
        <v>73</v>
      </c>
      <c r="F8" s="42">
        <f>Титульный!$B$5-1</f>
        <v>2017</v>
      </c>
      <c r="G8" s="43" t="s">
        <v>73</v>
      </c>
      <c r="H8" s="42">
        <f>Титульный!$B$5</f>
        <v>2018</v>
      </c>
      <c r="I8" s="43" t="s">
        <v>73</v>
      </c>
      <c r="K8" s="48"/>
    </row>
    <row r="9" spans="1:11" s="3" customFormat="1">
      <c r="A9" s="104"/>
      <c r="B9" s="104"/>
      <c r="C9" s="104"/>
      <c r="D9" s="51" t="s">
        <v>26</v>
      </c>
      <c r="E9" s="51" t="s">
        <v>27</v>
      </c>
      <c r="F9" s="51" t="s">
        <v>26</v>
      </c>
      <c r="G9" s="51" t="s">
        <v>27</v>
      </c>
      <c r="H9" s="51" t="s">
        <v>26</v>
      </c>
      <c r="I9" s="51" t="s">
        <v>27</v>
      </c>
    </row>
    <row r="10" spans="1:11" ht="12.75" customHeight="1">
      <c r="A10" s="100" t="s">
        <v>176</v>
      </c>
      <c r="B10" s="101"/>
      <c r="C10" s="101"/>
      <c r="D10" s="101"/>
      <c r="E10" s="101"/>
      <c r="F10" s="101"/>
      <c r="G10" s="101"/>
      <c r="H10" s="101"/>
      <c r="I10" s="102"/>
    </row>
    <row r="11" spans="1:11" ht="12.75" customHeight="1">
      <c r="A11" s="50" t="s">
        <v>160</v>
      </c>
      <c r="B11" s="37" t="s">
        <v>161</v>
      </c>
      <c r="C11" s="36" t="s">
        <v>174</v>
      </c>
      <c r="D11" s="29">
        <f>'[6]Тарифы ЭЭ и ГМ'!T14</f>
        <v>754.57</v>
      </c>
      <c r="E11" s="29">
        <f>'[6]Тарифы ЭЭ и ГМ'!U14</f>
        <v>754.57</v>
      </c>
      <c r="F11" s="29">
        <f>'[7]Утв. тарифы на ЭЭ и ЭМ'!$E$15</f>
        <v>754.57</v>
      </c>
      <c r="G11" s="29">
        <f>'[7]Утв. тарифы на ЭЭ и ЭМ'!$F$15</f>
        <v>771.1</v>
      </c>
      <c r="H11" s="98">
        <f>'[32]0.1'!$L$20</f>
        <v>799.16682882877478</v>
      </c>
      <c r="I11" s="103"/>
      <c r="K11" s="66" t="b">
        <f>ROUND([8]Лист1!$D$62,1)=ROUND(H11,1)</f>
        <v>0</v>
      </c>
    </row>
    <row r="12" spans="1:11" ht="12.75" customHeight="1">
      <c r="A12" s="50"/>
      <c r="B12" s="45" t="s">
        <v>177</v>
      </c>
      <c r="C12" s="36" t="s">
        <v>174</v>
      </c>
      <c r="D12" s="29">
        <f>('[4]ЧТЭЦ-2'!$F$197+'[4]ЧТЭЦ-2'!$G$197+'[4]ЧТЭЦ-2'!$H$197+'[4]ЧТЭЦ-2'!$J$197+'[4]ЧТЭЦ-2'!$K$197+'[4]ЧТЭЦ-2'!$L$197)/('[4]ЧТЭЦ-2'!$F$22+'[4]ЧТЭЦ-2'!$G$22+'[4]ЧТЭЦ-2'!$H$22+'[4]ЧТЭЦ-2'!$J$22+'[4]ЧТЭЦ-2'!$K$22+'[4]ЧТЭЦ-2'!$L$22)</f>
        <v>661.71633242782366</v>
      </c>
      <c r="E12" s="29">
        <f>('[4]ЧТЭЦ-2'!$N$197+'[4]ЧТЭЦ-2'!$O$197+'[4]ЧТЭЦ-2'!$P$197+'[4]ЧТЭЦ-2'!$R$197+'[4]ЧТЭЦ-2'!$S$197+'[4]ЧТЭЦ-2'!$T$197)/('[4]ЧТЭЦ-2'!$N$22+'[4]ЧТЭЦ-2'!$O$22+'[4]ЧТЭЦ-2'!$P$22+'[4]ЧТЭЦ-2'!$R$22+'[4]ЧТЭЦ-2'!$S$22+'[4]ЧТЭЦ-2'!$T$22)</f>
        <v>711.85298172859018</v>
      </c>
      <c r="F12" s="29">
        <f>'[32]2.2'!$G$181</f>
        <v>747.90324213245412</v>
      </c>
      <c r="G12" s="29">
        <f>'[32]2.1'!$G$181</f>
        <v>764.13673035402974</v>
      </c>
      <c r="H12" s="98">
        <f>'[32]2'!$G$181</f>
        <v>791.85009199099352</v>
      </c>
      <c r="I12" s="103"/>
    </row>
    <row r="13" spans="1:11" ht="12.75" customHeight="1">
      <c r="A13" s="50" t="s">
        <v>162</v>
      </c>
      <c r="B13" s="37" t="s">
        <v>163</v>
      </c>
      <c r="C13" s="36" t="s">
        <v>164</v>
      </c>
      <c r="D13" s="29">
        <f>'[6]Тарифы ЭЭ и ГМ'!T33</f>
        <v>254952.53</v>
      </c>
      <c r="E13" s="29">
        <f>'[6]Тарифы ЭЭ и ГМ'!U33</f>
        <v>273865.03999999998</v>
      </c>
      <c r="F13" s="29">
        <f>'[7]Утв. тарифы на ЭЭ и ЭМ'!$G$15</f>
        <v>273865.03999999998</v>
      </c>
      <c r="G13" s="29">
        <f>'[7]Утв. тарифы на ЭЭ и ЭМ'!$H$15</f>
        <v>287542.78000000003</v>
      </c>
      <c r="H13" s="98">
        <f>'[32]0.1'!$L$21</f>
        <v>301985.71519452473</v>
      </c>
      <c r="I13" s="103"/>
      <c r="K13" s="66" t="b">
        <f>ROUND([8]Лист1!$E$62,1)=ROUND(H13,1)</f>
        <v>1</v>
      </c>
    </row>
    <row r="14" spans="1:11" ht="27.75" customHeight="1">
      <c r="A14" s="50" t="s">
        <v>165</v>
      </c>
      <c r="B14" s="37" t="s">
        <v>180</v>
      </c>
      <c r="C14" s="36" t="s">
        <v>51</v>
      </c>
      <c r="D14" s="98">
        <f>[11]Индексация_ЧО!$AC$78</f>
        <v>633.03021754515873</v>
      </c>
      <c r="E14" s="103"/>
      <c r="F14" s="98">
        <f>[11]Индексация_ЧО!$AU$78</f>
        <v>641.92930495832456</v>
      </c>
      <c r="G14" s="103"/>
      <c r="H14" s="98">
        <f>'[12]6.1. ЧО'!$I$79</f>
        <v>807.08398588076602</v>
      </c>
      <c r="I14" s="103"/>
    </row>
    <row r="15" spans="1:11" ht="26.25" customHeight="1">
      <c r="A15" s="50" t="s">
        <v>166</v>
      </c>
      <c r="B15" s="46" t="s">
        <v>52</v>
      </c>
      <c r="C15" s="36" t="s">
        <v>51</v>
      </c>
      <c r="D15" s="29">
        <f>'[6]Тарифы ТЭ и ТН'!$Q$7</f>
        <v>622.67999999999995</v>
      </c>
      <c r="E15" s="29">
        <f>'[6]Тарифы ТЭ и ТН'!$R$7</f>
        <v>646.07000000000005</v>
      </c>
      <c r="F15" s="29">
        <f>'[7]Утв. тарифы на ТЭ и ТН'!$N$8</f>
        <v>641.62</v>
      </c>
      <c r="G15" s="29">
        <f>'[7]Утв. тарифы на ТЭ и ТН'!$O$8</f>
        <v>641.62</v>
      </c>
      <c r="H15" s="98">
        <f>'[12]6.1. ЧО'!$I$80</f>
        <v>806.67292526302697</v>
      </c>
      <c r="I15" s="99"/>
    </row>
    <row r="16" spans="1:11" ht="12.75" customHeight="1">
      <c r="A16" s="50" t="s">
        <v>167</v>
      </c>
      <c r="B16" s="46" t="s">
        <v>53</v>
      </c>
      <c r="C16" s="36" t="s">
        <v>51</v>
      </c>
      <c r="D16" s="44"/>
      <c r="E16" s="44"/>
      <c r="F16" s="44"/>
      <c r="G16" s="44"/>
      <c r="H16" s="44"/>
      <c r="I16" s="44"/>
    </row>
    <row r="17" spans="1:9" ht="12.75" customHeight="1">
      <c r="A17" s="50"/>
      <c r="B17" s="38" t="s">
        <v>54</v>
      </c>
      <c r="C17" s="36" t="s">
        <v>51</v>
      </c>
      <c r="D17" s="44"/>
      <c r="E17" s="44"/>
      <c r="F17" s="44"/>
      <c r="G17" s="44"/>
      <c r="H17" s="44"/>
      <c r="I17" s="44"/>
    </row>
    <row r="18" spans="1:9" ht="12.75" customHeight="1">
      <c r="A18" s="50"/>
      <c r="B18" s="38" t="s">
        <v>55</v>
      </c>
      <c r="C18" s="36" t="s">
        <v>51</v>
      </c>
      <c r="D18" s="44"/>
      <c r="E18" s="44"/>
      <c r="F18" s="44"/>
      <c r="G18" s="44"/>
      <c r="H18" s="44"/>
      <c r="I18" s="44"/>
    </row>
    <row r="19" spans="1:9" ht="12.75" customHeight="1">
      <c r="A19" s="50"/>
      <c r="B19" s="38" t="s">
        <v>56</v>
      </c>
      <c r="C19" s="36" t="s">
        <v>51</v>
      </c>
      <c r="D19" s="29">
        <f>'[6]Тарифы ТЭ и ТН'!Q14</f>
        <v>687.87</v>
      </c>
      <c r="E19" s="29">
        <f>'[6]Тарифы ТЭ и ТН'!R14</f>
        <v>713.71</v>
      </c>
      <c r="F19" s="29">
        <f>'[7]Утв. тарифы на ТЭ и ТН'!$N$14</f>
        <v>706.62</v>
      </c>
      <c r="G19" s="29">
        <f>'[7]Утв. тарифы на ТЭ и ТН'!$O$14</f>
        <v>706.62</v>
      </c>
      <c r="H19" s="98">
        <f>'[12]6.1. ЧО'!$I$83</f>
        <v>902.37107020733947</v>
      </c>
      <c r="I19" s="99"/>
    </row>
    <row r="20" spans="1:9" ht="12.75" customHeight="1">
      <c r="A20" s="50"/>
      <c r="B20" s="38" t="s">
        <v>57</v>
      </c>
      <c r="C20" s="36" t="s">
        <v>51</v>
      </c>
      <c r="D20" s="44"/>
      <c r="E20" s="44"/>
      <c r="F20" s="44"/>
      <c r="G20" s="44"/>
      <c r="H20" s="44"/>
      <c r="I20" s="44"/>
    </row>
    <row r="21" spans="1:9" ht="12.75" customHeight="1">
      <c r="A21" s="50" t="s">
        <v>168</v>
      </c>
      <c r="B21" s="46" t="s">
        <v>58</v>
      </c>
      <c r="C21" s="36" t="s">
        <v>51</v>
      </c>
      <c r="D21" s="44"/>
      <c r="E21" s="44"/>
      <c r="F21" s="44"/>
      <c r="G21" s="44"/>
      <c r="H21" s="44"/>
      <c r="I21" s="44"/>
    </row>
    <row r="22" spans="1:9" ht="12.75" customHeight="1">
      <c r="A22" s="50" t="s">
        <v>169</v>
      </c>
      <c r="B22" s="37" t="s">
        <v>59</v>
      </c>
      <c r="C22" s="36" t="s">
        <v>36</v>
      </c>
      <c r="D22" s="44"/>
      <c r="E22" s="44"/>
      <c r="F22" s="44"/>
      <c r="G22" s="44"/>
      <c r="H22" s="44"/>
      <c r="I22" s="44"/>
    </row>
    <row r="23" spans="1:9" ht="25.5" customHeight="1">
      <c r="A23" s="50" t="s">
        <v>170</v>
      </c>
      <c r="B23" s="38" t="s">
        <v>60</v>
      </c>
      <c r="C23" s="50" t="s">
        <v>61</v>
      </c>
      <c r="D23" s="44"/>
      <c r="E23" s="44"/>
      <c r="F23" s="44"/>
      <c r="G23" s="44"/>
      <c r="H23" s="44"/>
      <c r="I23" s="44"/>
    </row>
    <row r="24" spans="1:9" ht="12.75" customHeight="1">
      <c r="A24" s="50" t="s">
        <v>171</v>
      </c>
      <c r="B24" s="46" t="s">
        <v>62</v>
      </c>
      <c r="C24" s="36" t="s">
        <v>51</v>
      </c>
      <c r="D24" s="44"/>
      <c r="E24" s="44"/>
      <c r="F24" s="44"/>
      <c r="G24" s="44"/>
      <c r="H24" s="44"/>
      <c r="I24" s="44"/>
    </row>
    <row r="25" spans="1:9" ht="12.75" customHeight="1">
      <c r="A25" s="50" t="s">
        <v>172</v>
      </c>
      <c r="B25" s="37" t="s">
        <v>63</v>
      </c>
      <c r="C25" s="36" t="s">
        <v>175</v>
      </c>
      <c r="D25" s="44"/>
      <c r="E25" s="44"/>
      <c r="F25" s="44"/>
      <c r="G25" s="44"/>
      <c r="H25" s="44"/>
      <c r="I25" s="44"/>
    </row>
    <row r="26" spans="1:9" ht="15" customHeight="1">
      <c r="A26" s="50"/>
      <c r="B26" s="38" t="s">
        <v>64</v>
      </c>
      <c r="C26" s="36" t="s">
        <v>175</v>
      </c>
      <c r="D26" s="29">
        <f>'[6]Тарифы ТЭ и ТН'!Q25</f>
        <v>28.16</v>
      </c>
      <c r="E26" s="29">
        <f>'[6]Тарифы ТЭ и ТН'!R25</f>
        <v>28.16</v>
      </c>
      <c r="F26" s="29">
        <f>'[7]Утв. тарифы на ТЭ и ТН'!$N$25</f>
        <v>28.16</v>
      </c>
      <c r="G26" s="29">
        <f>'[7]Утв. тарифы на ТЭ и ТН'!$O$25</f>
        <v>40.31</v>
      </c>
      <c r="H26" s="98">
        <f>[12]ТН_ЧО!$E$40</f>
        <v>42.342854346381692</v>
      </c>
      <c r="I26" s="99"/>
    </row>
    <row r="27" spans="1:9">
      <c r="A27" s="50"/>
      <c r="B27" s="38" t="s">
        <v>65</v>
      </c>
      <c r="C27" s="36" t="s">
        <v>175</v>
      </c>
      <c r="D27" s="29">
        <f>'[6]Тарифы ТЭ и ТН'!Q35</f>
        <v>55.73</v>
      </c>
      <c r="E27" s="29">
        <f>'[6]Тарифы ТЭ и ТН'!R35</f>
        <v>55.73</v>
      </c>
      <c r="F27" s="29">
        <f>'[7]Утв. тарифы на ТЭ и ТН'!$N$34</f>
        <v>55.73</v>
      </c>
      <c r="G27" s="29">
        <f>'[7]Утв. тарифы на ТЭ и ТН'!$O$34</f>
        <v>60.61</v>
      </c>
      <c r="H27" s="98">
        <f>[12]ТН_ЧО!$E$32</f>
        <v>63.102056285432155</v>
      </c>
      <c r="I27" s="99"/>
    </row>
    <row r="28" spans="1:9">
      <c r="A28" s="8"/>
      <c r="B28" s="33"/>
      <c r="C28" s="32"/>
      <c r="D28" s="33"/>
      <c r="E28" s="33"/>
      <c r="F28" s="33"/>
      <c r="G28" s="33"/>
      <c r="H28" s="33"/>
      <c r="I28" s="33"/>
    </row>
    <row r="29" spans="1:9">
      <c r="A29" s="94" t="s">
        <v>173</v>
      </c>
      <c r="B29" s="94"/>
      <c r="C29" s="94"/>
      <c r="D29" s="94"/>
      <c r="E29" s="94"/>
      <c r="F29" s="94"/>
      <c r="G29" s="94"/>
      <c r="H29" s="94"/>
      <c r="I29" s="94"/>
    </row>
    <row r="30" spans="1:9">
      <c r="A30" s="94" t="s">
        <v>178</v>
      </c>
      <c r="B30" s="94"/>
      <c r="C30" s="94"/>
      <c r="D30" s="94"/>
      <c r="E30" s="94"/>
      <c r="F30" s="94"/>
      <c r="G30" s="94"/>
      <c r="H30" s="94"/>
      <c r="I30" s="94"/>
    </row>
    <row r="31" spans="1:9">
      <c r="A31" s="94" t="s">
        <v>187</v>
      </c>
      <c r="B31" s="94"/>
      <c r="C31" s="94"/>
      <c r="D31" s="94"/>
      <c r="E31" s="94"/>
      <c r="F31" s="94"/>
      <c r="G31" s="94"/>
      <c r="H31" s="94"/>
      <c r="I31" s="94"/>
    </row>
    <row r="32" spans="1:9">
      <c r="A32" s="94" t="s">
        <v>188</v>
      </c>
      <c r="B32" s="94"/>
      <c r="C32" s="94"/>
      <c r="D32" s="94"/>
      <c r="E32" s="94"/>
      <c r="F32" s="94"/>
      <c r="G32" s="94"/>
      <c r="H32" s="94"/>
      <c r="I32" s="94"/>
    </row>
  </sheetData>
  <mergeCells count="23">
    <mergeCell ref="A4:I4"/>
    <mergeCell ref="A5:I5"/>
    <mergeCell ref="A7:A9"/>
    <mergeCell ref="B7:B9"/>
    <mergeCell ref="C7:C9"/>
    <mergeCell ref="D7:E7"/>
    <mergeCell ref="F7:G7"/>
    <mergeCell ref="H7:I7"/>
    <mergeCell ref="A10:I10"/>
    <mergeCell ref="H11:I11"/>
    <mergeCell ref="H12:I12"/>
    <mergeCell ref="H13:I13"/>
    <mergeCell ref="D14:E14"/>
    <mergeCell ref="F14:G14"/>
    <mergeCell ref="H14:I14"/>
    <mergeCell ref="A31:I31"/>
    <mergeCell ref="A32:I32"/>
    <mergeCell ref="H19:I19"/>
    <mergeCell ref="H15:I15"/>
    <mergeCell ref="H26:I26"/>
    <mergeCell ref="H27:I27"/>
    <mergeCell ref="A29:I29"/>
    <mergeCell ref="A30:I30"/>
  </mergeCells>
  <conditionalFormatting sqref="K11">
    <cfRule type="containsText" dxfId="33" priority="3" operator="containsText" text="ложь">
      <formula>NOT(ISERROR(SEARCH("ложь",K11)))</formula>
    </cfRule>
    <cfRule type="containsText" dxfId="32" priority="4" operator="containsText" text="истина">
      <formula>NOT(ISERROR(SEARCH("истина",K11)))</formula>
    </cfRule>
  </conditionalFormatting>
  <conditionalFormatting sqref="K13">
    <cfRule type="containsText" dxfId="31" priority="1" operator="containsText" text="ложь">
      <formula>NOT(ISERROR(SEARCH("ложь",K13)))</formula>
    </cfRule>
    <cfRule type="containsText" dxfId="30" priority="2" operator="containsText" text="истина">
      <formula>NOT(ISERROR(SEARCH("истина",K13)))</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52"/>
  <sheetViews>
    <sheetView zoomScaleNormal="100" workbookViewId="0">
      <pane xSplit="3" ySplit="9" topLeftCell="D37" activePane="bottomRight" state="frozen"/>
      <selection activeCell="N23" sqref="N23"/>
      <selection pane="topRight" activeCell="N23" sqref="N23"/>
      <selection pane="bottomLeft" activeCell="N23" sqref="N23"/>
      <selection pane="bottomRight" activeCell="K20" sqref="K20"/>
    </sheetView>
  </sheetViews>
  <sheetFormatPr defaultRowHeight="12.75"/>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182</v>
      </c>
    </row>
    <row r="2" spans="1:6">
      <c r="B2" s="47"/>
      <c r="F2" s="34" t="s">
        <v>82</v>
      </c>
    </row>
    <row r="4" spans="1:6">
      <c r="A4" s="95" t="s">
        <v>43</v>
      </c>
      <c r="B4" s="95"/>
      <c r="C4" s="95"/>
      <c r="D4" s="95"/>
      <c r="E4" s="95"/>
      <c r="F4" s="95"/>
    </row>
    <row r="5" spans="1:6">
      <c r="A5" s="95" t="str">
        <f>Титульный!$C$14</f>
        <v>Челябинская ТЭЦ-3 без ДПМ/НВ</v>
      </c>
      <c r="B5" s="95"/>
      <c r="C5" s="95"/>
      <c r="D5" s="95"/>
      <c r="E5" s="95"/>
      <c r="F5" s="95"/>
    </row>
    <row r="6" spans="1:6">
      <c r="A6" s="49"/>
      <c r="B6" s="49"/>
      <c r="C6" s="49"/>
      <c r="D6" s="49"/>
      <c r="E6" s="49"/>
      <c r="F6" s="49"/>
    </row>
    <row r="7" spans="1:6" s="8" customFormat="1" ht="38.25">
      <c r="A7" s="96" t="s">
        <v>2</v>
      </c>
      <c r="B7" s="96" t="s">
        <v>13</v>
      </c>
      <c r="C7" s="96" t="s">
        <v>14</v>
      </c>
      <c r="D7" s="50" t="s">
        <v>155</v>
      </c>
      <c r="E7" s="50" t="s">
        <v>156</v>
      </c>
      <c r="F7" s="50" t="s">
        <v>157</v>
      </c>
    </row>
    <row r="8" spans="1:6" s="8" customFormat="1">
      <c r="A8" s="96"/>
      <c r="B8" s="96"/>
      <c r="C8" s="96"/>
      <c r="D8" s="50">
        <f>Титульный!$B$5-2</f>
        <v>2016</v>
      </c>
      <c r="E8" s="50">
        <f>Титульный!$B$5-1</f>
        <v>2017</v>
      </c>
      <c r="F8" s="50">
        <f>Титульный!$B$5</f>
        <v>2018</v>
      </c>
    </row>
    <row r="9" spans="1:6" s="8" customFormat="1">
      <c r="A9" s="96"/>
      <c r="B9" s="96"/>
      <c r="C9" s="96"/>
      <c r="D9" s="50" t="s">
        <v>73</v>
      </c>
      <c r="E9" s="50" t="s">
        <v>73</v>
      </c>
      <c r="F9" s="50" t="s">
        <v>73</v>
      </c>
    </row>
    <row r="10" spans="1:6">
      <c r="A10" s="36" t="s">
        <v>94</v>
      </c>
      <c r="B10" s="37" t="s">
        <v>37</v>
      </c>
      <c r="C10" s="36" t="s">
        <v>39</v>
      </c>
      <c r="D10" s="29">
        <f>[16]Год!$H$11</f>
        <v>360</v>
      </c>
      <c r="E10" s="29">
        <f>'[38]0.1'!$I$11</f>
        <v>0</v>
      </c>
      <c r="F10" s="29">
        <f>'[38]0.1'!$L$11</f>
        <v>360</v>
      </c>
    </row>
    <row r="11" spans="1:6" ht="38.25">
      <c r="A11" s="36" t="s">
        <v>95</v>
      </c>
      <c r="B11" s="37" t="s">
        <v>38</v>
      </c>
      <c r="C11" s="36" t="s">
        <v>39</v>
      </c>
      <c r="D11" s="29">
        <f>[16]Год!$H$12-[16]Год!$H$14</f>
        <v>335.97245607265529</v>
      </c>
      <c r="E11" s="29">
        <f>'[38]0.1'!$I$12</f>
        <v>0</v>
      </c>
      <c r="F11" s="29">
        <f>'[38]0.1'!$L$12</f>
        <v>333.28888789057316</v>
      </c>
    </row>
    <row r="12" spans="1:6">
      <c r="A12" s="36" t="s">
        <v>96</v>
      </c>
      <c r="B12" s="37" t="s">
        <v>97</v>
      </c>
      <c r="C12" s="36" t="s">
        <v>158</v>
      </c>
      <c r="D12" s="29">
        <f>'[4]ЧТЭЦ-3 ДМ'!$E$7</f>
        <v>2166.0650000000001</v>
      </c>
      <c r="E12" s="29">
        <f>'[38]0.1'!$I$13</f>
        <v>1807.232</v>
      </c>
      <c r="F12" s="29">
        <f>'[38]0.1'!$L$13</f>
        <v>1807.232</v>
      </c>
    </row>
    <row r="13" spans="1:6">
      <c r="A13" s="36" t="s">
        <v>98</v>
      </c>
      <c r="B13" s="37" t="s">
        <v>99</v>
      </c>
      <c r="C13" s="36" t="s">
        <v>158</v>
      </c>
      <c r="D13" s="29">
        <f>'[4]ЧТЭЦ-3 ДМ'!$E$22</f>
        <v>1956.041412</v>
      </c>
      <c r="E13" s="29">
        <f>'[38]0.1'!$I$15</f>
        <v>1566.8686</v>
      </c>
      <c r="F13" s="29">
        <f>'[38]0.1'!$L$15</f>
        <v>1573.4420030517394</v>
      </c>
    </row>
    <row r="14" spans="1:6">
      <c r="A14" s="36" t="s">
        <v>100</v>
      </c>
      <c r="B14" s="37" t="s">
        <v>101</v>
      </c>
      <c r="C14" s="36" t="s">
        <v>102</v>
      </c>
      <c r="D14" s="29">
        <f>'[4]ЧТЭЦ-3 ДМ'!$E$23</f>
        <v>2316.5119999999997</v>
      </c>
      <c r="E14" s="29">
        <f>'[38]0.1'!$I$16</f>
        <v>2609.6356999999998</v>
      </c>
      <c r="F14" s="29">
        <f>'[38]0.1'!$L$16</f>
        <v>2614.4110000000001</v>
      </c>
    </row>
    <row r="15" spans="1:6">
      <c r="A15" s="36" t="s">
        <v>103</v>
      </c>
      <c r="B15" s="37" t="s">
        <v>104</v>
      </c>
      <c r="C15" s="36" t="s">
        <v>102</v>
      </c>
      <c r="D15" s="29">
        <f>'[4]ЧТЭЦ-3 ДМ'!$E$26</f>
        <v>2300.4004799999998</v>
      </c>
      <c r="E15" s="29">
        <f>'[38]0.1'!$I$17</f>
        <v>2588.8456999999999</v>
      </c>
      <c r="F15" s="29">
        <f>'[38]0.1'!$L$17</f>
        <v>2557.5660000000003</v>
      </c>
    </row>
    <row r="16" spans="1:6">
      <c r="A16" s="36" t="s">
        <v>105</v>
      </c>
      <c r="B16" s="37" t="s">
        <v>15</v>
      </c>
      <c r="C16" s="36" t="s">
        <v>106</v>
      </c>
      <c r="D16" s="40"/>
      <c r="E16" s="29">
        <f>'[38]0.1'!$I$43</f>
        <v>1059872.6696827423</v>
      </c>
      <c r="F16" s="29">
        <f>'[38]0.1'!$L$43</f>
        <v>2021766.6934282677</v>
      </c>
    </row>
    <row r="17" spans="1:8">
      <c r="A17" s="36" t="s">
        <v>107</v>
      </c>
      <c r="B17" s="38" t="s">
        <v>18</v>
      </c>
      <c r="C17" s="36" t="s">
        <v>106</v>
      </c>
      <c r="D17" s="40"/>
      <c r="E17" s="29">
        <f>'[38]0.1'!$G$43</f>
        <v>1059872.6696827423</v>
      </c>
      <c r="F17" s="29">
        <f>'[38]0.1'!$J$43</f>
        <v>1101207.2079084807</v>
      </c>
    </row>
    <row r="18" spans="1:8">
      <c r="A18" s="36" t="s">
        <v>108</v>
      </c>
      <c r="B18" s="38" t="s">
        <v>19</v>
      </c>
      <c r="C18" s="36" t="s">
        <v>106</v>
      </c>
      <c r="D18" s="40"/>
      <c r="E18" s="29">
        <f>'[38]0.1'!$H$43</f>
        <v>0</v>
      </c>
      <c r="F18" s="29">
        <f>'[38]0.1'!$K$43</f>
        <v>920559.48551978695</v>
      </c>
    </row>
    <row r="19" spans="1:8" ht="25.5">
      <c r="A19" s="36" t="s">
        <v>109</v>
      </c>
      <c r="B19" s="38" t="s">
        <v>20</v>
      </c>
      <c r="C19" s="36" t="s">
        <v>106</v>
      </c>
      <c r="D19" s="41"/>
      <c r="E19" s="41"/>
      <c r="F19" s="41"/>
    </row>
    <row r="20" spans="1:8">
      <c r="A20" s="36" t="s">
        <v>110</v>
      </c>
      <c r="B20" s="37" t="s">
        <v>111</v>
      </c>
      <c r="C20" s="36" t="s">
        <v>106</v>
      </c>
      <c r="D20" s="29">
        <f>'[4]ЧТЭЦ-3 ДМ'!$E$179</f>
        <v>2758206.0289299996</v>
      </c>
      <c r="E20" s="29">
        <f>'[38]0.1'!$I$31</f>
        <v>2328249.7834374448</v>
      </c>
      <c r="F20" s="29">
        <f>'[38]0.1'!$L$31</f>
        <v>2414811.7126417663</v>
      </c>
      <c r="G20" s="47"/>
      <c r="H20" s="47"/>
    </row>
    <row r="21" spans="1:8">
      <c r="A21" s="36" t="s">
        <v>112</v>
      </c>
      <c r="B21" s="38" t="s">
        <v>113</v>
      </c>
      <c r="C21" s="36" t="s">
        <v>106</v>
      </c>
      <c r="D21" s="29">
        <f>'[4]ЧТЭЦ-3 ДМ'!$E$197</f>
        <v>1477373.571973027</v>
      </c>
      <c r="E21" s="29">
        <f>'[38]0.1'!$I$32</f>
        <v>1048954.4504681779</v>
      </c>
      <c r="F21" s="29">
        <f>'[38]0.1'!$L$32</f>
        <v>1089694.7468426395</v>
      </c>
      <c r="G21" s="47"/>
      <c r="H21" s="47"/>
    </row>
    <row r="22" spans="1:8" ht="25.5">
      <c r="A22" s="36"/>
      <c r="B22" s="38" t="s">
        <v>114</v>
      </c>
      <c r="C22" s="36" t="s">
        <v>40</v>
      </c>
      <c r="D22" s="29">
        <f>'[4]ЧТЭЦ-3 ДМ'!$E$31</f>
        <v>223.58780105519065</v>
      </c>
      <c r="E22" s="29">
        <f>'[38]4'!$L$24</f>
        <v>224.6</v>
      </c>
      <c r="F22" s="29">
        <f>'[38]4'!$M$24</f>
        <v>224.6</v>
      </c>
      <c r="G22" s="47"/>
      <c r="H22" s="47"/>
    </row>
    <row r="23" spans="1:8">
      <c r="A23" s="36" t="s">
        <v>115</v>
      </c>
      <c r="B23" s="38" t="s">
        <v>116</v>
      </c>
      <c r="C23" s="36" t="s">
        <v>106</v>
      </c>
      <c r="D23" s="29">
        <f>D20-D21</f>
        <v>1280832.4569569726</v>
      </c>
      <c r="E23" s="29">
        <f>'[38]0.1'!$I$33</f>
        <v>1279295.3329692669</v>
      </c>
      <c r="F23" s="29">
        <f>'[38]0.1'!$L$33</f>
        <v>1325116.9657991268</v>
      </c>
    </row>
    <row r="24" spans="1:8">
      <c r="A24" s="36"/>
      <c r="B24" s="38" t="s">
        <v>117</v>
      </c>
      <c r="C24" s="36" t="s">
        <v>118</v>
      </c>
      <c r="D24" s="29">
        <f>'[4]ЧТЭЦ-3 ДМ'!$E$36</f>
        <v>164.41529333756966</v>
      </c>
      <c r="E24" s="29">
        <f>'[38]4'!$L$28</f>
        <v>165.5</v>
      </c>
      <c r="F24" s="29">
        <f>'[38]4'!$M$28</f>
        <v>165.5</v>
      </c>
    </row>
    <row r="25" spans="1:8" ht="25.5">
      <c r="A25" s="36"/>
      <c r="B25" s="9" t="s">
        <v>119</v>
      </c>
      <c r="C25" s="36" t="s">
        <v>36</v>
      </c>
      <c r="D25" s="50" t="s">
        <v>66</v>
      </c>
      <c r="E25" s="50" t="s">
        <v>66</v>
      </c>
      <c r="F25" s="50" t="s">
        <v>66</v>
      </c>
    </row>
    <row r="26" spans="1:8">
      <c r="A26" s="36" t="s">
        <v>120</v>
      </c>
      <c r="B26" s="9" t="s">
        <v>21</v>
      </c>
      <c r="C26" s="36" t="s">
        <v>106</v>
      </c>
      <c r="D26" s="41"/>
      <c r="E26" s="41"/>
      <c r="F26" s="41"/>
    </row>
    <row r="27" spans="1:8" ht="25.5">
      <c r="A27" s="36" t="s">
        <v>121</v>
      </c>
      <c r="B27" s="9" t="s">
        <v>16</v>
      </c>
      <c r="C27" s="36" t="s">
        <v>36</v>
      </c>
      <c r="D27" s="41"/>
      <c r="E27" s="41"/>
      <c r="F27" s="41"/>
    </row>
    <row r="28" spans="1:8">
      <c r="A28" s="36" t="s">
        <v>122</v>
      </c>
      <c r="B28" s="38" t="s">
        <v>123</v>
      </c>
      <c r="C28" s="36" t="s">
        <v>124</v>
      </c>
      <c r="D28" s="41"/>
      <c r="E28" s="41"/>
      <c r="F28" s="41"/>
    </row>
    <row r="29" spans="1:8" ht="25.5">
      <c r="A29" s="39" t="s">
        <v>125</v>
      </c>
      <c r="B29" s="38" t="s">
        <v>126</v>
      </c>
      <c r="C29" s="50" t="s">
        <v>127</v>
      </c>
      <c r="D29" s="41"/>
      <c r="E29" s="41"/>
      <c r="F29" s="41"/>
    </row>
    <row r="30" spans="1:8" ht="25.5">
      <c r="A30" s="36" t="s">
        <v>128</v>
      </c>
      <c r="B30" s="38" t="s">
        <v>129</v>
      </c>
      <c r="C30" s="36" t="s">
        <v>36</v>
      </c>
      <c r="D30" s="41"/>
      <c r="E30" s="41"/>
      <c r="F30" s="41"/>
    </row>
    <row r="31" spans="1:8">
      <c r="A31" s="36" t="s">
        <v>130</v>
      </c>
      <c r="B31" s="9" t="s">
        <v>131</v>
      </c>
      <c r="C31" s="36" t="s">
        <v>106</v>
      </c>
      <c r="D31" s="29">
        <f>'[5]ЧТЭЦ-3'!$C$7-'[5]ЧТЭЦ-3'!$O$7-'[5]ЧТЭЦ-3'!$W$7-'[5]ЧТЭЦ-3'!$AI$7</f>
        <v>4075842.8181999978</v>
      </c>
      <c r="E31" s="41"/>
      <c r="F31" s="41"/>
    </row>
    <row r="32" spans="1:8">
      <c r="A32" s="36" t="s">
        <v>132</v>
      </c>
      <c r="B32" s="38" t="s">
        <v>22</v>
      </c>
      <c r="C32" s="36" t="s">
        <v>106</v>
      </c>
      <c r="D32" s="29">
        <f>'[5]ЧТЭЦ-3'!$K$7</f>
        <v>1815639.9100000001</v>
      </c>
      <c r="E32" s="41"/>
      <c r="F32" s="41"/>
    </row>
    <row r="33" spans="1:6">
      <c r="A33" s="36" t="s">
        <v>133</v>
      </c>
      <c r="B33" s="38" t="s">
        <v>23</v>
      </c>
      <c r="C33" s="36" t="s">
        <v>106</v>
      </c>
      <c r="D33" s="29">
        <f>'[5]ЧТЭЦ-3'!$S$7</f>
        <v>555752.15039999993</v>
      </c>
      <c r="E33" s="41"/>
      <c r="F33" s="41"/>
    </row>
    <row r="34" spans="1:6" ht="25.5">
      <c r="A34" s="36" t="s">
        <v>134</v>
      </c>
      <c r="B34" s="38" t="s">
        <v>24</v>
      </c>
      <c r="C34" s="36" t="s">
        <v>106</v>
      </c>
      <c r="D34" s="29">
        <f>'[5]ЧТЭЦ-3'!$AA$7-'[5]ЧТЭЦ-3'!$AI$7</f>
        <v>1668746.18668</v>
      </c>
      <c r="E34" s="41"/>
      <c r="F34" s="41"/>
    </row>
    <row r="35" spans="1:6">
      <c r="A35" s="36" t="s">
        <v>185</v>
      </c>
      <c r="B35" s="38" t="s">
        <v>186</v>
      </c>
      <c r="C35" s="36" t="s">
        <v>106</v>
      </c>
      <c r="D35" s="29">
        <f>'[5]ЧТЭЦ-3'!$AU$7+'[5]ЧТЭЦ-3'!$AY$7+'[5]ЧТЭЦ-3'!$BC$7</f>
        <v>35704.571120000008</v>
      </c>
      <c r="E35" s="41"/>
      <c r="F35" s="41"/>
    </row>
    <row r="36" spans="1:6">
      <c r="A36" s="36" t="s">
        <v>135</v>
      </c>
      <c r="B36" s="9" t="s">
        <v>136</v>
      </c>
      <c r="C36" s="36" t="s">
        <v>106</v>
      </c>
      <c r="D36" s="41"/>
      <c r="E36" s="41"/>
      <c r="F36" s="41"/>
    </row>
    <row r="37" spans="1:6">
      <c r="A37" s="36" t="s">
        <v>137</v>
      </c>
      <c r="B37" s="38" t="s">
        <v>25</v>
      </c>
      <c r="C37" s="36" t="s">
        <v>106</v>
      </c>
      <c r="D37" s="41"/>
      <c r="E37" s="41"/>
      <c r="F37" s="41"/>
    </row>
    <row r="38" spans="1:6">
      <c r="A38" s="36" t="s">
        <v>138</v>
      </c>
      <c r="B38" s="38" t="s">
        <v>44</v>
      </c>
      <c r="C38" s="36" t="s">
        <v>106</v>
      </c>
      <c r="D38" s="41"/>
      <c r="E38" s="41"/>
      <c r="F38" s="41"/>
    </row>
    <row r="39" spans="1:6">
      <c r="A39" s="36" t="s">
        <v>139</v>
      </c>
      <c r="B39" s="9" t="s">
        <v>140</v>
      </c>
      <c r="C39" s="36" t="s">
        <v>106</v>
      </c>
      <c r="D39" s="41"/>
      <c r="E39" s="41"/>
      <c r="F39" s="41"/>
    </row>
    <row r="40" spans="1:6">
      <c r="A40" s="36" t="s">
        <v>141</v>
      </c>
      <c r="B40" s="38" t="s">
        <v>22</v>
      </c>
      <c r="C40" s="36" t="s">
        <v>106</v>
      </c>
      <c r="D40" s="41"/>
      <c r="E40" s="41"/>
      <c r="F40" s="41"/>
    </row>
    <row r="41" spans="1:6">
      <c r="A41" s="36" t="s">
        <v>142</v>
      </c>
      <c r="B41" s="38" t="s">
        <v>23</v>
      </c>
      <c r="C41" s="36" t="s">
        <v>106</v>
      </c>
      <c r="D41" s="41"/>
      <c r="E41" s="41"/>
      <c r="F41" s="41"/>
    </row>
    <row r="42" spans="1:6" ht="25.5">
      <c r="A42" s="36" t="s">
        <v>143</v>
      </c>
      <c r="B42" s="38" t="s">
        <v>24</v>
      </c>
      <c r="C42" s="36" t="s">
        <v>106</v>
      </c>
      <c r="D42" s="41"/>
      <c r="E42" s="41"/>
      <c r="F42" s="41"/>
    </row>
    <row r="43" spans="1:6" ht="25.5">
      <c r="A43" s="36" t="s">
        <v>144</v>
      </c>
      <c r="B43" s="9" t="s">
        <v>145</v>
      </c>
      <c r="C43" s="36" t="s">
        <v>106</v>
      </c>
      <c r="D43" s="41"/>
      <c r="E43" s="41"/>
      <c r="F43" s="41"/>
    </row>
    <row r="44" spans="1:6">
      <c r="A44" s="36" t="s">
        <v>146</v>
      </c>
      <c r="B44" s="38" t="s">
        <v>22</v>
      </c>
      <c r="C44" s="36" t="s">
        <v>106</v>
      </c>
      <c r="D44" s="41"/>
      <c r="E44" s="41"/>
      <c r="F44" s="41"/>
    </row>
    <row r="45" spans="1:6">
      <c r="A45" s="36" t="s">
        <v>147</v>
      </c>
      <c r="B45" s="38" t="s">
        <v>23</v>
      </c>
      <c r="C45" s="36" t="s">
        <v>106</v>
      </c>
      <c r="D45" s="41"/>
      <c r="E45" s="41"/>
      <c r="F45" s="41"/>
    </row>
    <row r="46" spans="1:6" ht="25.5">
      <c r="A46" s="36" t="s">
        <v>148</v>
      </c>
      <c r="B46" s="38" t="s">
        <v>24</v>
      </c>
      <c r="C46" s="36" t="s">
        <v>106</v>
      </c>
      <c r="D46" s="41"/>
      <c r="E46" s="41"/>
      <c r="F46" s="41"/>
    </row>
    <row r="47" spans="1:6">
      <c r="A47" s="36" t="s">
        <v>149</v>
      </c>
      <c r="B47" s="9" t="s">
        <v>184</v>
      </c>
      <c r="C47" s="36" t="s">
        <v>106</v>
      </c>
      <c r="D47" s="52">
        <v>9004290</v>
      </c>
      <c r="E47" s="41"/>
      <c r="F47" s="41"/>
    </row>
    <row r="48" spans="1:6" ht="25.5">
      <c r="A48" s="36" t="s">
        <v>150</v>
      </c>
      <c r="B48" s="9" t="s">
        <v>183</v>
      </c>
      <c r="C48" s="36" t="s">
        <v>151</v>
      </c>
      <c r="D48" s="31">
        <f>17458277/60471373</f>
        <v>0.28870316868776902</v>
      </c>
      <c r="E48" s="41"/>
      <c r="F48" s="41"/>
    </row>
    <row r="49" spans="1:6" ht="38.25">
      <c r="A49" s="36" t="s">
        <v>152</v>
      </c>
      <c r="B49" s="9" t="s">
        <v>17</v>
      </c>
      <c r="C49" s="36" t="s">
        <v>36</v>
      </c>
      <c r="D49" s="96" t="s">
        <v>153</v>
      </c>
      <c r="E49" s="96"/>
      <c r="F49" s="96"/>
    </row>
    <row r="50" spans="1:6">
      <c r="B50" s="8"/>
    </row>
    <row r="51" spans="1:6">
      <c r="A51" s="94" t="s">
        <v>154</v>
      </c>
      <c r="B51" s="94"/>
      <c r="C51" s="94"/>
      <c r="D51" s="94"/>
      <c r="E51" s="94"/>
      <c r="F51" s="94"/>
    </row>
    <row r="52" spans="1:6">
      <c r="A52" s="94" t="s">
        <v>193</v>
      </c>
      <c r="B52" s="94"/>
      <c r="C52" s="94"/>
      <c r="D52" s="94"/>
      <c r="E52" s="94"/>
      <c r="F52" s="94"/>
    </row>
  </sheetData>
  <mergeCells count="8">
    <mergeCell ref="A51:F51"/>
    <mergeCell ref="A52:F52"/>
    <mergeCell ref="A4:F4"/>
    <mergeCell ref="A5:F5"/>
    <mergeCell ref="A7:A9"/>
    <mergeCell ref="B7:B9"/>
    <mergeCell ref="C7:C9"/>
    <mergeCell ref="D49:F49"/>
  </mergeCells>
  <pageMargins left="0.70866141732283472" right="0.70866141732283472" top="0.74803149606299213" bottom="0.74803149606299213" header="0.31496062992125984" footer="0.31496062992125984"/>
  <pageSetup paperSize="9" scale="5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32"/>
  <sheetViews>
    <sheetView zoomScaleNormal="100" workbookViewId="0">
      <pane xSplit="3" ySplit="9" topLeftCell="D10" activePane="bottomRight" state="frozen"/>
      <selection activeCell="B23" sqref="B23"/>
      <selection pane="topRight" activeCell="B23" sqref="B23"/>
      <selection pane="bottomLeft" activeCell="B23" sqref="B23"/>
      <selection pane="bottomRight" activeCell="C1" sqref="C1:D1048576"/>
    </sheetView>
  </sheetViews>
  <sheetFormatPr defaultRowHeight="12.75" outlineLevelCol="1"/>
  <cols>
    <col min="1" max="1" width="5.7109375" style="3" customWidth="1"/>
    <col min="2" max="2" width="44.140625" style="12" customWidth="1"/>
    <col min="3" max="3" width="14.28515625" style="27" bestFit="1" customWidth="1"/>
    <col min="4" max="5" width="19" style="12" customWidth="1"/>
    <col min="6" max="6" width="22" style="12" customWidth="1"/>
    <col min="7" max="9" width="19" style="12" customWidth="1"/>
    <col min="10" max="10" width="9.140625" style="12"/>
    <col min="11" max="11" width="0"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181</v>
      </c>
    </row>
    <row r="2" spans="1:11">
      <c r="F2" s="27"/>
      <c r="I2" s="26" t="s">
        <v>82</v>
      </c>
    </row>
    <row r="3" spans="1:11">
      <c r="B3" s="65"/>
      <c r="F3" s="27"/>
    </row>
    <row r="4" spans="1:11">
      <c r="A4" s="75" t="s">
        <v>45</v>
      </c>
      <c r="B4" s="93"/>
      <c r="C4" s="93"/>
      <c r="D4" s="93"/>
      <c r="E4" s="93"/>
      <c r="F4" s="93"/>
      <c r="G4" s="93"/>
      <c r="H4" s="93"/>
      <c r="I4" s="93"/>
    </row>
    <row r="5" spans="1:11">
      <c r="A5" s="75" t="str">
        <f>Титульный!$C$14</f>
        <v>Челябинская ТЭЦ-3 без ДПМ/НВ</v>
      </c>
      <c r="B5" s="93"/>
      <c r="C5" s="93"/>
      <c r="D5" s="93"/>
      <c r="E5" s="93"/>
      <c r="F5" s="93"/>
      <c r="G5" s="93"/>
      <c r="H5" s="93"/>
      <c r="I5" s="93"/>
    </row>
    <row r="7" spans="1:11" s="3" customFormat="1" ht="32.25" customHeight="1">
      <c r="A7" s="104" t="s">
        <v>93</v>
      </c>
      <c r="B7" s="104" t="s">
        <v>13</v>
      </c>
      <c r="C7" s="104" t="s">
        <v>159</v>
      </c>
      <c r="D7" s="104" t="s">
        <v>179</v>
      </c>
      <c r="E7" s="104"/>
      <c r="F7" s="104" t="s">
        <v>156</v>
      </c>
      <c r="G7" s="104"/>
      <c r="H7" s="104" t="s">
        <v>157</v>
      </c>
      <c r="I7" s="104"/>
      <c r="K7" s="48"/>
    </row>
    <row r="8" spans="1:11" s="3" customFormat="1">
      <c r="A8" s="104"/>
      <c r="B8" s="104"/>
      <c r="C8" s="104"/>
      <c r="D8" s="42">
        <f>Титульный!$B$5-2</f>
        <v>2016</v>
      </c>
      <c r="E8" s="43" t="s">
        <v>73</v>
      </c>
      <c r="F8" s="42">
        <f>Титульный!$B$5-1</f>
        <v>2017</v>
      </c>
      <c r="G8" s="43" t="s">
        <v>73</v>
      </c>
      <c r="H8" s="42">
        <f>Титульный!$B$5</f>
        <v>2018</v>
      </c>
      <c r="I8" s="43" t="s">
        <v>73</v>
      </c>
      <c r="K8" s="48"/>
    </row>
    <row r="9" spans="1:11" s="3" customFormat="1">
      <c r="A9" s="104"/>
      <c r="B9" s="104"/>
      <c r="C9" s="104"/>
      <c r="D9" s="51" t="s">
        <v>26</v>
      </c>
      <c r="E9" s="51" t="s">
        <v>27</v>
      </c>
      <c r="F9" s="51" t="s">
        <v>26</v>
      </c>
      <c r="G9" s="51" t="s">
        <v>27</v>
      </c>
      <c r="H9" s="51" t="s">
        <v>26</v>
      </c>
      <c r="I9" s="51" t="s">
        <v>27</v>
      </c>
    </row>
    <row r="10" spans="1:11" ht="12.75" customHeight="1">
      <c r="A10" s="100" t="s">
        <v>176</v>
      </c>
      <c r="B10" s="101"/>
      <c r="C10" s="101"/>
      <c r="D10" s="101"/>
      <c r="E10" s="101"/>
      <c r="F10" s="101"/>
      <c r="G10" s="101"/>
      <c r="H10" s="101"/>
      <c r="I10" s="102"/>
    </row>
    <row r="11" spans="1:11" ht="12.75" customHeight="1">
      <c r="A11" s="50" t="s">
        <v>160</v>
      </c>
      <c r="B11" s="37" t="s">
        <v>161</v>
      </c>
      <c r="C11" s="36" t="s">
        <v>174</v>
      </c>
      <c r="D11" s="29">
        <f>'[6]Тарифы ЭЭ и ГМ'!T15</f>
        <v>662.03</v>
      </c>
      <c r="E11" s="29">
        <f>'[6]Тарифы ЭЭ и ГМ'!U15</f>
        <v>662.55</v>
      </c>
      <c r="F11" s="29">
        <f>'[7]Утв. тарифы на ЭЭ и ЭМ'!$E$16</f>
        <v>662.55</v>
      </c>
      <c r="G11" s="29">
        <f>'[7]Утв. тарифы на ЭЭ и ЭМ'!$F$16</f>
        <v>676.43</v>
      </c>
      <c r="H11" s="98">
        <f>'[38]0.1'!$L$20</f>
        <v>699.87149559542399</v>
      </c>
      <c r="I11" s="103"/>
      <c r="K11" s="66" t="b">
        <f>ROUND([8]Лист1!$D$76,1)=ROUND(H11,1)</f>
        <v>1</v>
      </c>
    </row>
    <row r="12" spans="1:11" ht="12.75" customHeight="1">
      <c r="A12" s="50"/>
      <c r="B12" s="45" t="s">
        <v>177</v>
      </c>
      <c r="C12" s="36" t="s">
        <v>174</v>
      </c>
      <c r="D12" s="29">
        <f>('[4]ЧТЭЦ-3 ДМ'!$F$197+'[4]ЧТЭЦ-3 ДМ'!$G$197+'[4]ЧТЭЦ-3 ДМ'!$H$197+'[4]ЧТЭЦ-3 ДМ'!$J$197+'[4]ЧТЭЦ-3 ДМ'!$K$197+'[4]ЧТЭЦ-3 ДМ'!$L$197)/('[4]ЧТЭЦ-3 ДМ'!$F$22+'[4]ЧТЭЦ-3 ДМ'!$G$22+'[4]ЧТЭЦ-3 ДМ'!$H$22+'[4]ЧТЭЦ-3 ДМ'!$J$22+'[4]ЧТЭЦ-3 ДМ'!$K$22+'[4]ЧТЭЦ-3 ДМ'!$L$22)</f>
        <v>757.82818466526601</v>
      </c>
      <c r="E12" s="29">
        <f>('[4]ЧТЭЦ-3 ДМ'!$N$197+'[4]ЧТЭЦ-3 ДМ'!$O$197+'[4]ЧТЭЦ-3 ДМ'!$P$197+'[4]ЧТЭЦ-3 ДМ'!$R$197+'[4]ЧТЭЦ-3 ДМ'!$S$197+'[4]ЧТЭЦ-3 ДМ'!$T$197)/('[4]ЧТЭЦ-3 ДМ'!$N$22+'[4]ЧТЭЦ-3 ДМ'!$O$22+'[4]ЧТЭЦ-3 ДМ'!$P$22+'[4]ЧТЭЦ-3 ДМ'!$R$22+'[4]ЧТЭЦ-3 ДМ'!$S$22+'[4]ЧТЭЦ-3 ДМ'!$T$22)</f>
        <v>751.93307852342843</v>
      </c>
      <c r="F12" s="29">
        <f>'[38]2.2'!$G$170</f>
        <v>655.87574600021856</v>
      </c>
      <c r="G12" s="29">
        <f>'[38]2.1'!$G$170</f>
        <v>669.45910491037841</v>
      </c>
      <c r="H12" s="98">
        <f>'[38]2'!$G$170</f>
        <v>692.55475875764273</v>
      </c>
      <c r="I12" s="103"/>
    </row>
    <row r="13" spans="1:11" ht="12.75" customHeight="1">
      <c r="A13" s="50" t="s">
        <v>162</v>
      </c>
      <c r="B13" s="37" t="s">
        <v>163</v>
      </c>
      <c r="C13" s="36" t="s">
        <v>164</v>
      </c>
      <c r="D13" s="29">
        <f>'[6]Тарифы ЭЭ и ГМ'!T34</f>
        <v>194734.63</v>
      </c>
      <c r="E13" s="29">
        <f>'[6]Тарифы ЭЭ и ГМ'!U34</f>
        <v>209191.06</v>
      </c>
      <c r="F13" s="29">
        <f>'[7]Утв. тарифы на ЭЭ и ЭМ'!$G$16</f>
        <v>209191.06</v>
      </c>
      <c r="G13" s="29">
        <f>'[7]Утв. тарифы на ЭЭ и ЭМ'!$H$16</f>
        <v>219147.27</v>
      </c>
      <c r="H13" s="98">
        <f>'[38]0.1'!$L$21</f>
        <v>230170.56147749242</v>
      </c>
      <c r="I13" s="103"/>
      <c r="K13" s="66" t="b">
        <f>ROUND([8]Лист1!$E$76,1)=ROUND(H13,1)</f>
        <v>1</v>
      </c>
    </row>
    <row r="14" spans="1:11" ht="27.75" customHeight="1">
      <c r="A14" s="50" t="s">
        <v>165</v>
      </c>
      <c r="B14" s="37" t="s">
        <v>180</v>
      </c>
      <c r="C14" s="36" t="s">
        <v>51</v>
      </c>
      <c r="D14" s="98">
        <f>[11]Индексация_ЧО!$AC$78</f>
        <v>633.03021754515873</v>
      </c>
      <c r="E14" s="103"/>
      <c r="F14" s="98">
        <f>[11]Индексация_ЧО!$AU$78</f>
        <v>641.92930495832456</v>
      </c>
      <c r="G14" s="103"/>
      <c r="H14" s="98">
        <f>'[12]6.1. ЧО'!$I$79</f>
        <v>807.08398588076602</v>
      </c>
      <c r="I14" s="103"/>
    </row>
    <row r="15" spans="1:11" ht="26.25" customHeight="1">
      <c r="A15" s="50" t="s">
        <v>166</v>
      </c>
      <c r="B15" s="46" t="s">
        <v>52</v>
      </c>
      <c r="C15" s="36" t="s">
        <v>51</v>
      </c>
      <c r="D15" s="29">
        <f>'[6]Тарифы ТЭ и ТН'!$Q$7</f>
        <v>622.67999999999995</v>
      </c>
      <c r="E15" s="29">
        <f>'[6]Тарифы ТЭ и ТН'!$R$7</f>
        <v>646.07000000000005</v>
      </c>
      <c r="F15" s="29">
        <f>'[7]Утв. тарифы на ТЭ и ТН'!$N$8</f>
        <v>641.62</v>
      </c>
      <c r="G15" s="29">
        <f>'[7]Утв. тарифы на ТЭ и ТН'!$O$8</f>
        <v>641.62</v>
      </c>
      <c r="H15" s="98">
        <f>'[12]6.1. ЧО'!$I$80</f>
        <v>806.67292526302697</v>
      </c>
      <c r="I15" s="99"/>
    </row>
    <row r="16" spans="1:11" ht="12.75" customHeight="1">
      <c r="A16" s="50" t="s">
        <v>167</v>
      </c>
      <c r="B16" s="46" t="s">
        <v>53</v>
      </c>
      <c r="C16" s="36" t="s">
        <v>51</v>
      </c>
      <c r="D16" s="44"/>
      <c r="E16" s="44"/>
      <c r="F16" s="44"/>
      <c r="G16" s="44"/>
      <c r="H16" s="44"/>
      <c r="I16" s="44"/>
    </row>
    <row r="17" spans="1:9" ht="12.75" customHeight="1">
      <c r="A17" s="50"/>
      <c r="B17" s="38" t="s">
        <v>54</v>
      </c>
      <c r="C17" s="36" t="s">
        <v>51</v>
      </c>
      <c r="D17" s="44"/>
      <c r="E17" s="44"/>
      <c r="F17" s="44"/>
      <c r="G17" s="44"/>
      <c r="H17" s="44"/>
      <c r="I17" s="44"/>
    </row>
    <row r="18" spans="1:9" ht="12.75" customHeight="1">
      <c r="A18" s="50"/>
      <c r="B18" s="38" t="s">
        <v>55</v>
      </c>
      <c r="C18" s="36" t="s">
        <v>51</v>
      </c>
      <c r="D18" s="44"/>
      <c r="E18" s="44"/>
      <c r="F18" s="44"/>
      <c r="G18" s="44"/>
      <c r="H18" s="44"/>
      <c r="I18" s="44"/>
    </row>
    <row r="19" spans="1:9" ht="12.75" customHeight="1">
      <c r="A19" s="50"/>
      <c r="B19" s="38" t="s">
        <v>56</v>
      </c>
      <c r="C19" s="36" t="s">
        <v>51</v>
      </c>
      <c r="D19" s="29">
        <f>'[6]Тарифы ТЭ и ТН'!Q14</f>
        <v>687.87</v>
      </c>
      <c r="E19" s="29">
        <f>'[6]Тарифы ТЭ и ТН'!R14</f>
        <v>713.71</v>
      </c>
      <c r="F19" s="29">
        <f>'[7]Утв. тарифы на ТЭ и ТН'!$N$14</f>
        <v>706.62</v>
      </c>
      <c r="G19" s="29">
        <f>'[7]Утв. тарифы на ТЭ и ТН'!$O$14</f>
        <v>706.62</v>
      </c>
      <c r="H19" s="98">
        <f>'[12]6.1. ЧО'!$I$83</f>
        <v>902.37107020733947</v>
      </c>
      <c r="I19" s="99"/>
    </row>
    <row r="20" spans="1:9" ht="12.75" customHeight="1">
      <c r="A20" s="50"/>
      <c r="B20" s="38" t="s">
        <v>57</v>
      </c>
      <c r="C20" s="36" t="s">
        <v>51</v>
      </c>
      <c r="D20" s="44"/>
      <c r="E20" s="44"/>
      <c r="F20" s="44"/>
      <c r="G20" s="44"/>
      <c r="H20" s="44"/>
      <c r="I20" s="44"/>
    </row>
    <row r="21" spans="1:9" ht="12.75" customHeight="1">
      <c r="A21" s="50" t="s">
        <v>168</v>
      </c>
      <c r="B21" s="46" t="s">
        <v>58</v>
      </c>
      <c r="C21" s="36" t="s">
        <v>51</v>
      </c>
      <c r="D21" s="44"/>
      <c r="E21" s="44"/>
      <c r="F21" s="44"/>
      <c r="G21" s="44"/>
      <c r="H21" s="44"/>
      <c r="I21" s="44"/>
    </row>
    <row r="22" spans="1:9" ht="12.75" customHeight="1">
      <c r="A22" s="50" t="s">
        <v>169</v>
      </c>
      <c r="B22" s="37" t="s">
        <v>59</v>
      </c>
      <c r="C22" s="36" t="s">
        <v>36</v>
      </c>
      <c r="D22" s="44"/>
      <c r="E22" s="44"/>
      <c r="F22" s="44"/>
      <c r="G22" s="44"/>
      <c r="H22" s="44"/>
      <c r="I22" s="44"/>
    </row>
    <row r="23" spans="1:9" ht="25.5" customHeight="1">
      <c r="A23" s="50" t="s">
        <v>170</v>
      </c>
      <c r="B23" s="38" t="s">
        <v>60</v>
      </c>
      <c r="C23" s="50" t="s">
        <v>61</v>
      </c>
      <c r="D23" s="44"/>
      <c r="E23" s="44"/>
      <c r="F23" s="44"/>
      <c r="G23" s="44"/>
      <c r="H23" s="44"/>
      <c r="I23" s="44"/>
    </row>
    <row r="24" spans="1:9" ht="12.75" customHeight="1">
      <c r="A24" s="50" t="s">
        <v>171</v>
      </c>
      <c r="B24" s="46" t="s">
        <v>62</v>
      </c>
      <c r="C24" s="36" t="s">
        <v>51</v>
      </c>
      <c r="D24" s="44"/>
      <c r="E24" s="44"/>
      <c r="F24" s="44"/>
      <c r="G24" s="44"/>
      <c r="H24" s="44"/>
      <c r="I24" s="44"/>
    </row>
    <row r="25" spans="1:9" ht="12.75" customHeight="1">
      <c r="A25" s="50" t="s">
        <v>172</v>
      </c>
      <c r="B25" s="37" t="s">
        <v>63</v>
      </c>
      <c r="C25" s="36" t="s">
        <v>175</v>
      </c>
      <c r="D25" s="44"/>
      <c r="E25" s="44"/>
      <c r="F25" s="44"/>
      <c r="G25" s="44"/>
      <c r="H25" s="44"/>
      <c r="I25" s="44"/>
    </row>
    <row r="26" spans="1:9" ht="15" customHeight="1">
      <c r="A26" s="50"/>
      <c r="B26" s="38" t="s">
        <v>64</v>
      </c>
      <c r="C26" s="36" t="s">
        <v>175</v>
      </c>
      <c r="D26" s="29">
        <f>'[6]Тарифы ТЭ и ТН'!Q26</f>
        <v>28.16</v>
      </c>
      <c r="E26" s="29">
        <f>'[6]Тарифы ТЭ и ТН'!R26</f>
        <v>28.16</v>
      </c>
      <c r="F26" s="29">
        <f>'[7]Утв. тарифы на ТЭ и ТН'!$N$26</f>
        <v>28.16</v>
      </c>
      <c r="G26" s="29">
        <f>'[7]Утв. тарифы на ТЭ и ТН'!$O$26</f>
        <v>40.31</v>
      </c>
      <c r="H26" s="98">
        <f>[12]ТН_ЧО!$E$40</f>
        <v>42.342854346381692</v>
      </c>
      <c r="I26" s="99"/>
    </row>
    <row r="27" spans="1:9">
      <c r="A27" s="50"/>
      <c r="B27" s="38" t="s">
        <v>65</v>
      </c>
      <c r="C27" s="36" t="s">
        <v>175</v>
      </c>
      <c r="D27" s="29">
        <f>'[6]Тарифы ТЭ и ТН'!Q36</f>
        <v>52.37</v>
      </c>
      <c r="E27" s="29">
        <f>'[6]Тарифы ТЭ и ТН'!R36</f>
        <v>52.37</v>
      </c>
      <c r="F27" s="29">
        <f>'[7]Утв. тарифы на ТЭ и ТН'!$N$35</f>
        <v>52.37</v>
      </c>
      <c r="G27" s="29">
        <f>'[7]Утв. тарифы на ТЭ и ТН'!$O$35</f>
        <v>55.66</v>
      </c>
      <c r="H27" s="98">
        <f>[12]ТН_ЧО!$E$35</f>
        <v>72.721597116401625</v>
      </c>
      <c r="I27" s="99"/>
    </row>
    <row r="28" spans="1:9">
      <c r="A28" s="8"/>
      <c r="B28" s="33"/>
      <c r="C28" s="32"/>
      <c r="D28" s="33"/>
      <c r="E28" s="33"/>
      <c r="F28" s="33"/>
      <c r="G28" s="33"/>
      <c r="H28" s="33"/>
      <c r="I28" s="33"/>
    </row>
    <row r="29" spans="1:9">
      <c r="A29" s="94" t="s">
        <v>173</v>
      </c>
      <c r="B29" s="94"/>
      <c r="C29" s="94"/>
      <c r="D29" s="94"/>
      <c r="E29" s="94"/>
      <c r="F29" s="94"/>
      <c r="G29" s="94"/>
      <c r="H29" s="94"/>
      <c r="I29" s="94"/>
    </row>
    <row r="30" spans="1:9">
      <c r="A30" s="94" t="s">
        <v>178</v>
      </c>
      <c r="B30" s="94"/>
      <c r="C30" s="94"/>
      <c r="D30" s="94"/>
      <c r="E30" s="94"/>
      <c r="F30" s="94"/>
      <c r="G30" s="94"/>
      <c r="H30" s="94"/>
      <c r="I30" s="94"/>
    </row>
    <row r="31" spans="1:9">
      <c r="A31" s="94" t="s">
        <v>187</v>
      </c>
      <c r="B31" s="94"/>
      <c r="C31" s="94"/>
      <c r="D31" s="94"/>
      <c r="E31" s="94"/>
      <c r="F31" s="94"/>
      <c r="G31" s="94"/>
      <c r="H31" s="94"/>
      <c r="I31" s="94"/>
    </row>
    <row r="32" spans="1:9">
      <c r="A32" s="94" t="s">
        <v>188</v>
      </c>
      <c r="B32" s="94"/>
      <c r="C32" s="94"/>
      <c r="D32" s="94"/>
      <c r="E32" s="94"/>
      <c r="F32" s="94"/>
      <c r="G32" s="94"/>
      <c r="H32" s="94"/>
      <c r="I32" s="94"/>
    </row>
  </sheetData>
  <mergeCells count="23">
    <mergeCell ref="A4:I4"/>
    <mergeCell ref="A5:I5"/>
    <mergeCell ref="A7:A9"/>
    <mergeCell ref="B7:B9"/>
    <mergeCell ref="C7:C9"/>
    <mergeCell ref="D7:E7"/>
    <mergeCell ref="F7:G7"/>
    <mergeCell ref="H7:I7"/>
    <mergeCell ref="A10:I10"/>
    <mergeCell ref="H11:I11"/>
    <mergeCell ref="H12:I12"/>
    <mergeCell ref="H13:I13"/>
    <mergeCell ref="D14:E14"/>
    <mergeCell ref="F14:G14"/>
    <mergeCell ref="H14:I14"/>
    <mergeCell ref="A31:I31"/>
    <mergeCell ref="A32:I32"/>
    <mergeCell ref="H15:I15"/>
    <mergeCell ref="H19:I19"/>
    <mergeCell ref="H26:I26"/>
    <mergeCell ref="H27:I27"/>
    <mergeCell ref="A29:I29"/>
    <mergeCell ref="A30:I30"/>
  </mergeCells>
  <conditionalFormatting sqref="K11">
    <cfRule type="containsText" dxfId="29" priority="3" operator="containsText" text="ложь">
      <formula>NOT(ISERROR(SEARCH("ложь",K11)))</formula>
    </cfRule>
    <cfRule type="containsText" dxfId="28" priority="4" operator="containsText" text="истина">
      <formula>NOT(ISERROR(SEARCH("истина",K11)))</formula>
    </cfRule>
  </conditionalFormatting>
  <conditionalFormatting sqref="K13">
    <cfRule type="containsText" dxfId="27" priority="1" operator="containsText" text="ложь">
      <formula>NOT(ISERROR(SEARCH("ложь",K13)))</formula>
    </cfRule>
    <cfRule type="containsText" dxfId="26" priority="2" operator="containsText" text="истина">
      <formula>NOT(ISERROR(SEARCH("истина",K13)))</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52"/>
  <sheetViews>
    <sheetView zoomScaleNormal="100" workbookViewId="0">
      <pane xSplit="3" ySplit="9" topLeftCell="D10" activePane="bottomRight" state="frozen"/>
      <selection activeCell="N23" sqref="N23"/>
      <selection pane="topRight" activeCell="N23" sqref="N23"/>
      <selection pane="bottomLeft" activeCell="N23" sqref="N23"/>
      <selection pane="bottomRight" activeCell="G33" sqref="G33"/>
    </sheetView>
  </sheetViews>
  <sheetFormatPr defaultRowHeight="12.75"/>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182</v>
      </c>
    </row>
    <row r="2" spans="1:6">
      <c r="F2" s="34" t="s">
        <v>82</v>
      </c>
    </row>
    <row r="4" spans="1:6">
      <c r="A4" s="95" t="s">
        <v>43</v>
      </c>
      <c r="B4" s="95"/>
      <c r="C4" s="95"/>
      <c r="D4" s="95"/>
      <c r="E4" s="95"/>
      <c r="F4" s="95"/>
    </row>
    <row r="5" spans="1:6">
      <c r="A5" s="95" t="str">
        <f>Титульный!$C$15</f>
        <v>Челябинская ТЭЦ-3 (БЛ 3) ДПМ</v>
      </c>
      <c r="B5" s="95"/>
      <c r="C5" s="95"/>
      <c r="D5" s="95"/>
      <c r="E5" s="95"/>
      <c r="F5" s="95"/>
    </row>
    <row r="6" spans="1:6">
      <c r="A6" s="53"/>
      <c r="B6" s="53"/>
      <c r="C6" s="53"/>
      <c r="D6" s="53"/>
      <c r="E6" s="53"/>
      <c r="F6" s="53"/>
    </row>
    <row r="7" spans="1:6" s="8" customFormat="1" ht="38.25">
      <c r="A7" s="96" t="s">
        <v>2</v>
      </c>
      <c r="B7" s="96" t="s">
        <v>13</v>
      </c>
      <c r="C7" s="96" t="s">
        <v>14</v>
      </c>
      <c r="D7" s="54" t="s">
        <v>155</v>
      </c>
      <c r="E7" s="54" t="s">
        <v>156</v>
      </c>
      <c r="F7" s="54" t="s">
        <v>157</v>
      </c>
    </row>
    <row r="8" spans="1:6" s="8" customFormat="1">
      <c r="A8" s="96"/>
      <c r="B8" s="96"/>
      <c r="C8" s="96"/>
      <c r="D8" s="54">
        <f>Титульный!$B$5-2</f>
        <v>2016</v>
      </c>
      <c r="E8" s="54">
        <f>Титульный!$B$5-1</f>
        <v>2017</v>
      </c>
      <c r="F8" s="54">
        <f>Титульный!$B$5</f>
        <v>2018</v>
      </c>
    </row>
    <row r="9" spans="1:6" s="8" customFormat="1">
      <c r="A9" s="96"/>
      <c r="B9" s="96"/>
      <c r="C9" s="96"/>
      <c r="D9" s="54" t="s">
        <v>73</v>
      </c>
      <c r="E9" s="54" t="s">
        <v>73</v>
      </c>
      <c r="F9" s="54" t="s">
        <v>73</v>
      </c>
    </row>
    <row r="10" spans="1:6">
      <c r="A10" s="36" t="s">
        <v>94</v>
      </c>
      <c r="B10" s="37" t="s">
        <v>37</v>
      </c>
      <c r="C10" s="36" t="s">
        <v>39</v>
      </c>
      <c r="D10" s="29">
        <f>[17]Год!$H$11</f>
        <v>223.25</v>
      </c>
      <c r="E10" s="29">
        <f>'[34]0.1'!$I$11</f>
        <v>220</v>
      </c>
      <c r="F10" s="29">
        <f>'[34]0.1'!$L$11</f>
        <v>233</v>
      </c>
    </row>
    <row r="11" spans="1:6" ht="38.25">
      <c r="A11" s="36" t="s">
        <v>95</v>
      </c>
      <c r="B11" s="37" t="s">
        <v>38</v>
      </c>
      <c r="C11" s="36" t="s">
        <v>39</v>
      </c>
      <c r="D11" s="29">
        <f>[17]Год!$H$12-[17]Год!$H$14</f>
        <v>217.66536878333545</v>
      </c>
      <c r="E11" s="29">
        <f>'[34]0.1'!$I$12</f>
        <v>214.52239243284905</v>
      </c>
      <c r="F11" s="29">
        <f>'[34]0.1'!$L$12</f>
        <v>227.54069041191968</v>
      </c>
    </row>
    <row r="12" spans="1:6">
      <c r="A12" s="36" t="s">
        <v>96</v>
      </c>
      <c r="B12" s="37" t="s">
        <v>97</v>
      </c>
      <c r="C12" s="36" t="s">
        <v>158</v>
      </c>
      <c r="D12" s="29">
        <f>'[4]ЧТЭЦ-3 НМ'!$E$7</f>
        <v>1567.5709999999999</v>
      </c>
      <c r="E12" s="29">
        <f>'[34]0.1'!$I$13</f>
        <v>1317.8532</v>
      </c>
      <c r="F12" s="29">
        <f>'[34]0.1'!$L$13</f>
        <v>1317.8130000000001</v>
      </c>
    </row>
    <row r="13" spans="1:6">
      <c r="A13" s="36" t="s">
        <v>98</v>
      </c>
      <c r="B13" s="37" t="s">
        <v>99</v>
      </c>
      <c r="C13" s="36" t="s">
        <v>158</v>
      </c>
      <c r="D13" s="29">
        <f>'[4]ЧТЭЦ-3 НМ'!$E$22</f>
        <v>1518.68102</v>
      </c>
      <c r="E13" s="29">
        <f>'[34]0.1'!$I$15</f>
        <v>1269.7421853333333</v>
      </c>
      <c r="F13" s="29">
        <f>'[34]0.1'!$L$15</f>
        <v>1269.9971453333333</v>
      </c>
    </row>
    <row r="14" spans="1:6">
      <c r="A14" s="36" t="s">
        <v>100</v>
      </c>
      <c r="B14" s="37" t="s">
        <v>101</v>
      </c>
      <c r="C14" s="36" t="s">
        <v>102</v>
      </c>
      <c r="D14" s="29">
        <f>'[4]ЧТЭЦ-3 НМ'!$E$23</f>
        <v>358.41999999999996</v>
      </c>
      <c r="E14" s="29">
        <f>'[34]0.1'!$I$16</f>
        <v>183.94531000000001</v>
      </c>
      <c r="F14" s="29">
        <f>'[34]0.1'!$L$16</f>
        <v>217.24700000000001</v>
      </c>
    </row>
    <row r="15" spans="1:6">
      <c r="A15" s="36" t="s">
        <v>103</v>
      </c>
      <c r="B15" s="37" t="s">
        <v>104</v>
      </c>
      <c r="C15" s="36" t="s">
        <v>102</v>
      </c>
      <c r="D15" s="29">
        <f>'[4]ЧТЭЦ-3 НМ'!$E$26</f>
        <v>358.41999999999996</v>
      </c>
      <c r="E15" s="29">
        <f>'[34]0.1'!$I$17</f>
        <v>183.94531000000001</v>
      </c>
      <c r="F15" s="29">
        <f>'[34]0.1'!$L$17</f>
        <v>217.24700000000001</v>
      </c>
    </row>
    <row r="16" spans="1:6">
      <c r="A16" s="36" t="s">
        <v>105</v>
      </c>
      <c r="B16" s="37" t="s">
        <v>15</v>
      </c>
      <c r="C16" s="36" t="s">
        <v>106</v>
      </c>
      <c r="D16" s="40"/>
      <c r="E16" s="29">
        <f>'[34]0.1'!$I$43</f>
        <v>939393.3193207935</v>
      </c>
      <c r="F16" s="29">
        <f>'[34]0.1'!$L$43</f>
        <v>971583.62027344818</v>
      </c>
    </row>
    <row r="17" spans="1:8">
      <c r="A17" s="36" t="s">
        <v>107</v>
      </c>
      <c r="B17" s="38" t="s">
        <v>18</v>
      </c>
      <c r="C17" s="36" t="s">
        <v>106</v>
      </c>
      <c r="D17" s="40"/>
      <c r="E17" s="29">
        <f>'[34]0.1'!$G$43</f>
        <v>939393.3193207935</v>
      </c>
      <c r="F17" s="29">
        <f>'[34]0.1'!$J$43</f>
        <v>971583.62027344818</v>
      </c>
    </row>
    <row r="18" spans="1:8">
      <c r="A18" s="36" t="s">
        <v>108</v>
      </c>
      <c r="B18" s="38" t="s">
        <v>19</v>
      </c>
      <c r="C18" s="36" t="s">
        <v>106</v>
      </c>
      <c r="D18" s="40"/>
      <c r="E18" s="29">
        <f>'[34]0.1'!$H$43</f>
        <v>0</v>
      </c>
      <c r="F18" s="29">
        <f>'[34]0.1'!$K$43</f>
        <v>0</v>
      </c>
    </row>
    <row r="19" spans="1:8" ht="25.5">
      <c r="A19" s="36" t="s">
        <v>109</v>
      </c>
      <c r="B19" s="38" t="s">
        <v>20</v>
      </c>
      <c r="C19" s="36" t="s">
        <v>106</v>
      </c>
      <c r="D19" s="41"/>
      <c r="E19" s="41"/>
      <c r="F19" s="41"/>
    </row>
    <row r="20" spans="1:8">
      <c r="A20" s="36" t="s">
        <v>110</v>
      </c>
      <c r="B20" s="37" t="s">
        <v>111</v>
      </c>
      <c r="C20" s="36" t="s">
        <v>106</v>
      </c>
      <c r="D20" s="29">
        <f>'[4]ЧТЭЦ-3 НМ'!$E$179</f>
        <v>1362462.4586499999</v>
      </c>
      <c r="E20" s="29">
        <f>'[34]0.1'!$I$31</f>
        <v>997248.18127131555</v>
      </c>
      <c r="F20" s="29">
        <f>'[34]0.1'!$L$31</f>
        <v>1042468.4639158682</v>
      </c>
      <c r="G20" s="47"/>
      <c r="H20" s="47"/>
    </row>
    <row r="21" spans="1:8">
      <c r="A21" s="36" t="s">
        <v>112</v>
      </c>
      <c r="B21" s="38" t="s">
        <v>113</v>
      </c>
      <c r="C21" s="36" t="s">
        <v>106</v>
      </c>
      <c r="D21" s="29">
        <f>'[4]ЧТЭЦ-3 НМ'!$E$197</f>
        <v>1239166.3488057689</v>
      </c>
      <c r="E21" s="29">
        <f>'[34]0.1'!$I$32</f>
        <v>938025.80698718945</v>
      </c>
      <c r="F21" s="29">
        <f>'[34]0.1'!$L$32</f>
        <v>970147.25350207638</v>
      </c>
      <c r="G21" s="47"/>
      <c r="H21" s="47"/>
    </row>
    <row r="22" spans="1:8" ht="25.5">
      <c r="A22" s="36"/>
      <c r="B22" s="38" t="s">
        <v>114</v>
      </c>
      <c r="C22" s="36" t="s">
        <v>40</v>
      </c>
      <c r="D22" s="29">
        <f>'[4]ЧТЭЦ-3 НМ'!$E$31</f>
        <v>242.82756231596528</v>
      </c>
      <c r="E22" s="29">
        <f>'[34]4'!$L$24</f>
        <v>248.5</v>
      </c>
      <c r="F22" s="29">
        <f>'[34]4'!$M$24</f>
        <v>248.49999999999997</v>
      </c>
      <c r="G22" s="47"/>
      <c r="H22" s="47"/>
    </row>
    <row r="23" spans="1:8">
      <c r="A23" s="36" t="s">
        <v>115</v>
      </c>
      <c r="B23" s="38" t="s">
        <v>116</v>
      </c>
      <c r="C23" s="36" t="s">
        <v>106</v>
      </c>
      <c r="D23" s="29">
        <f>D20-D21</f>
        <v>123296.10984423105</v>
      </c>
      <c r="E23" s="29">
        <f>'[34]0.1'!$I$33</f>
        <v>59222.374284126097</v>
      </c>
      <c r="F23" s="29">
        <f>'[34]0.1'!$L$33</f>
        <v>72321.210413791821</v>
      </c>
    </row>
    <row r="24" spans="1:8">
      <c r="A24" s="36"/>
      <c r="B24" s="38" t="s">
        <v>117</v>
      </c>
      <c r="C24" s="36" t="s">
        <v>118</v>
      </c>
      <c r="D24" s="29">
        <f>'[4]ЧТЭЦ-3 НМ'!$E$36</f>
        <v>102.90720383907144</v>
      </c>
      <c r="E24" s="29">
        <f>'[34]4'!$L$28</f>
        <v>108.7</v>
      </c>
      <c r="F24" s="29">
        <f>'[34]4'!$M$28</f>
        <v>108.7</v>
      </c>
    </row>
    <row r="25" spans="1:8" ht="25.5">
      <c r="A25" s="36"/>
      <c r="B25" s="9" t="s">
        <v>119</v>
      </c>
      <c r="C25" s="36" t="s">
        <v>36</v>
      </c>
      <c r="D25" s="54" t="s">
        <v>66</v>
      </c>
      <c r="E25" s="54" t="s">
        <v>66</v>
      </c>
      <c r="F25" s="54" t="s">
        <v>66</v>
      </c>
    </row>
    <row r="26" spans="1:8">
      <c r="A26" s="36" t="s">
        <v>120</v>
      </c>
      <c r="B26" s="9" t="s">
        <v>21</v>
      </c>
      <c r="C26" s="36" t="s">
        <v>106</v>
      </c>
      <c r="D26" s="41"/>
      <c r="E26" s="41"/>
      <c r="F26" s="41"/>
    </row>
    <row r="27" spans="1:8" ht="25.5">
      <c r="A27" s="36" t="s">
        <v>121</v>
      </c>
      <c r="B27" s="9" t="s">
        <v>16</v>
      </c>
      <c r="C27" s="36" t="s">
        <v>36</v>
      </c>
      <c r="D27" s="41"/>
      <c r="E27" s="41"/>
      <c r="F27" s="41"/>
    </row>
    <row r="28" spans="1:8">
      <c r="A28" s="36" t="s">
        <v>122</v>
      </c>
      <c r="B28" s="38" t="s">
        <v>123</v>
      </c>
      <c r="C28" s="36" t="s">
        <v>124</v>
      </c>
      <c r="D28" s="41"/>
      <c r="E28" s="41"/>
      <c r="F28" s="41"/>
    </row>
    <row r="29" spans="1:8" ht="25.5">
      <c r="A29" s="39" t="s">
        <v>125</v>
      </c>
      <c r="B29" s="38" t="s">
        <v>126</v>
      </c>
      <c r="C29" s="54" t="s">
        <v>127</v>
      </c>
      <c r="D29" s="41"/>
      <c r="E29" s="41"/>
      <c r="F29" s="41"/>
    </row>
    <row r="30" spans="1:8" ht="25.5">
      <c r="A30" s="36" t="s">
        <v>128</v>
      </c>
      <c r="B30" s="38" t="s">
        <v>129</v>
      </c>
      <c r="C30" s="36" t="s">
        <v>36</v>
      </c>
      <c r="D30" s="41"/>
      <c r="E30" s="41"/>
      <c r="F30" s="41"/>
    </row>
    <row r="31" spans="1:8">
      <c r="A31" s="36" t="s">
        <v>130</v>
      </c>
      <c r="B31" s="9" t="s">
        <v>131</v>
      </c>
      <c r="C31" s="36" t="s">
        <v>106</v>
      </c>
      <c r="D31" s="29">
        <f>'[5]ЧТЭЦ-3'!$O$7+'[5]ЧТЭЦ-3'!$W$7+'[5]ЧТЭЦ-3'!$AI$7</f>
        <v>2169884.4754400002</v>
      </c>
      <c r="E31" s="41"/>
      <c r="F31" s="41"/>
      <c r="G31" s="47"/>
    </row>
    <row r="32" spans="1:8">
      <c r="A32" s="36" t="s">
        <v>132</v>
      </c>
      <c r="B32" s="38" t="s">
        <v>22</v>
      </c>
      <c r="C32" s="36" t="s">
        <v>106</v>
      </c>
      <c r="D32" s="29">
        <f>'[5]ЧТЭЦ-3'!$O$7</f>
        <v>1425656.42</v>
      </c>
      <c r="E32" s="41"/>
      <c r="F32" s="41"/>
    </row>
    <row r="33" spans="1:6">
      <c r="A33" s="36" t="s">
        <v>133</v>
      </c>
      <c r="B33" s="38" t="s">
        <v>23</v>
      </c>
      <c r="C33" s="36" t="s">
        <v>106</v>
      </c>
      <c r="D33" s="29">
        <f>'[5]ЧТЭЦ-3'!$W$7</f>
        <v>560008.95040999993</v>
      </c>
      <c r="E33" s="41"/>
      <c r="F33" s="41"/>
    </row>
    <row r="34" spans="1:6" ht="25.5">
      <c r="A34" s="36" t="s">
        <v>134</v>
      </c>
      <c r="B34" s="38" t="s">
        <v>24</v>
      </c>
      <c r="C34" s="36" t="s">
        <v>106</v>
      </c>
      <c r="D34" s="29">
        <f>'[5]ЧТЭЦ-3'!$AI$7</f>
        <v>184219.10502999998</v>
      </c>
      <c r="E34" s="41"/>
      <c r="F34" s="41"/>
    </row>
    <row r="35" spans="1:6">
      <c r="A35" s="36" t="s">
        <v>185</v>
      </c>
      <c r="B35" s="38" t="s">
        <v>186</v>
      </c>
      <c r="C35" s="36" t="s">
        <v>106</v>
      </c>
      <c r="D35" s="29">
        <v>0</v>
      </c>
      <c r="E35" s="41"/>
      <c r="F35" s="41"/>
    </row>
    <row r="36" spans="1:6">
      <c r="A36" s="36" t="s">
        <v>135</v>
      </c>
      <c r="B36" s="9" t="s">
        <v>136</v>
      </c>
      <c r="C36" s="36" t="s">
        <v>106</v>
      </c>
      <c r="D36" s="41"/>
      <c r="E36" s="41"/>
      <c r="F36" s="41"/>
    </row>
    <row r="37" spans="1:6">
      <c r="A37" s="36" t="s">
        <v>137</v>
      </c>
      <c r="B37" s="38" t="s">
        <v>25</v>
      </c>
      <c r="C37" s="36" t="s">
        <v>106</v>
      </c>
      <c r="D37" s="41"/>
      <c r="E37" s="41"/>
      <c r="F37" s="41"/>
    </row>
    <row r="38" spans="1:6">
      <c r="A38" s="36" t="s">
        <v>138</v>
      </c>
      <c r="B38" s="38" t="s">
        <v>44</v>
      </c>
      <c r="C38" s="36" t="s">
        <v>106</v>
      </c>
      <c r="D38" s="41"/>
      <c r="E38" s="41"/>
      <c r="F38" s="41"/>
    </row>
    <row r="39" spans="1:6">
      <c r="A39" s="36" t="s">
        <v>139</v>
      </c>
      <c r="B39" s="9" t="s">
        <v>140</v>
      </c>
      <c r="C39" s="36" t="s">
        <v>106</v>
      </c>
      <c r="D39" s="41"/>
      <c r="E39" s="41"/>
      <c r="F39" s="41"/>
    </row>
    <row r="40" spans="1:6">
      <c r="A40" s="36" t="s">
        <v>141</v>
      </c>
      <c r="B40" s="38" t="s">
        <v>22</v>
      </c>
      <c r="C40" s="36" t="s">
        <v>106</v>
      </c>
      <c r="D40" s="41"/>
      <c r="E40" s="41"/>
      <c r="F40" s="41"/>
    </row>
    <row r="41" spans="1:6">
      <c r="A41" s="36" t="s">
        <v>142</v>
      </c>
      <c r="B41" s="38" t="s">
        <v>23</v>
      </c>
      <c r="C41" s="36" t="s">
        <v>106</v>
      </c>
      <c r="D41" s="41"/>
      <c r="E41" s="41"/>
      <c r="F41" s="41"/>
    </row>
    <row r="42" spans="1:6" ht="25.5">
      <c r="A42" s="36" t="s">
        <v>143</v>
      </c>
      <c r="B42" s="38" t="s">
        <v>24</v>
      </c>
      <c r="C42" s="36" t="s">
        <v>106</v>
      </c>
      <c r="D42" s="41"/>
      <c r="E42" s="41"/>
      <c r="F42" s="41"/>
    </row>
    <row r="43" spans="1:6" ht="25.5">
      <c r="A43" s="36" t="s">
        <v>144</v>
      </c>
      <c r="B43" s="9" t="s">
        <v>145</v>
      </c>
      <c r="C43" s="36" t="s">
        <v>106</v>
      </c>
      <c r="D43" s="41"/>
      <c r="E43" s="41"/>
      <c r="F43" s="41"/>
    </row>
    <row r="44" spans="1:6">
      <c r="A44" s="36" t="s">
        <v>146</v>
      </c>
      <c r="B44" s="38" t="s">
        <v>22</v>
      </c>
      <c r="C44" s="36" t="s">
        <v>106</v>
      </c>
      <c r="D44" s="41"/>
      <c r="E44" s="41"/>
      <c r="F44" s="41"/>
    </row>
    <row r="45" spans="1:6">
      <c r="A45" s="36" t="s">
        <v>147</v>
      </c>
      <c r="B45" s="38" t="s">
        <v>23</v>
      </c>
      <c r="C45" s="36" t="s">
        <v>106</v>
      </c>
      <c r="D45" s="41"/>
      <c r="E45" s="41"/>
      <c r="F45" s="41"/>
    </row>
    <row r="46" spans="1:6" ht="25.5">
      <c r="A46" s="36" t="s">
        <v>148</v>
      </c>
      <c r="B46" s="38" t="s">
        <v>24</v>
      </c>
      <c r="C46" s="36" t="s">
        <v>106</v>
      </c>
      <c r="D46" s="41"/>
      <c r="E46" s="41"/>
      <c r="F46" s="41"/>
    </row>
    <row r="47" spans="1:6">
      <c r="A47" s="36" t="s">
        <v>149</v>
      </c>
      <c r="B47" s="9" t="s">
        <v>184</v>
      </c>
      <c r="C47" s="36" t="s">
        <v>106</v>
      </c>
      <c r="D47" s="52">
        <v>9004290</v>
      </c>
      <c r="E47" s="41"/>
      <c r="F47" s="41"/>
    </row>
    <row r="48" spans="1:6" ht="25.5">
      <c r="A48" s="36" t="s">
        <v>150</v>
      </c>
      <c r="B48" s="9" t="s">
        <v>183</v>
      </c>
      <c r="C48" s="36" t="s">
        <v>151</v>
      </c>
      <c r="D48" s="31">
        <f>17458277/60471373</f>
        <v>0.28870316868776902</v>
      </c>
      <c r="E48" s="41"/>
      <c r="F48" s="41"/>
    </row>
    <row r="49" spans="1:6" ht="38.25">
      <c r="A49" s="36" t="s">
        <v>152</v>
      </c>
      <c r="B49" s="9" t="s">
        <v>17</v>
      </c>
      <c r="C49" s="36" t="s">
        <v>36</v>
      </c>
      <c r="D49" s="96" t="s">
        <v>153</v>
      </c>
      <c r="E49" s="96"/>
      <c r="F49" s="96"/>
    </row>
    <row r="50" spans="1:6">
      <c r="B50" s="8"/>
    </row>
    <row r="51" spans="1:6">
      <c r="A51" s="94" t="s">
        <v>154</v>
      </c>
      <c r="B51" s="94"/>
      <c r="C51" s="94"/>
      <c r="D51" s="94"/>
      <c r="E51" s="94"/>
      <c r="F51" s="94"/>
    </row>
    <row r="52" spans="1:6">
      <c r="A52" s="94" t="s">
        <v>193</v>
      </c>
      <c r="B52" s="94"/>
      <c r="C52" s="94"/>
      <c r="D52" s="94"/>
      <c r="E52" s="94"/>
      <c r="F52" s="94"/>
    </row>
  </sheetData>
  <mergeCells count="8">
    <mergeCell ref="A51:F51"/>
    <mergeCell ref="A52:F52"/>
    <mergeCell ref="A4:F4"/>
    <mergeCell ref="A5:F5"/>
    <mergeCell ref="A7:A9"/>
    <mergeCell ref="B7:B9"/>
    <mergeCell ref="C7:C9"/>
    <mergeCell ref="D49:F49"/>
  </mergeCells>
  <pageMargins left="0.70866141732283472" right="0.70866141732283472" top="0.74803149606299213" bottom="0.74803149606299213" header="0.31496062992125984" footer="0.31496062992125984"/>
  <pageSetup paperSize="9" scale="5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32"/>
  <sheetViews>
    <sheetView zoomScaleNormal="100" workbookViewId="0">
      <pane xSplit="3" ySplit="9" topLeftCell="D13" activePane="bottomRight" state="frozen"/>
      <selection activeCell="N23" sqref="N23"/>
      <selection pane="topRight" activeCell="N23" sqref="N23"/>
      <selection pane="bottomLeft" activeCell="N23" sqref="N23"/>
      <selection pane="bottomRight" activeCell="C1" sqref="C1:D1048576"/>
    </sheetView>
  </sheetViews>
  <sheetFormatPr defaultRowHeight="12.75"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0"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181</v>
      </c>
    </row>
    <row r="2" spans="1:11">
      <c r="F2" s="27"/>
      <c r="I2" s="26" t="s">
        <v>82</v>
      </c>
    </row>
    <row r="3" spans="1:11">
      <c r="B3" s="65"/>
      <c r="F3" s="27"/>
    </row>
    <row r="4" spans="1:11">
      <c r="A4" s="75" t="s">
        <v>45</v>
      </c>
      <c r="B4" s="93"/>
      <c r="C4" s="93"/>
      <c r="D4" s="93"/>
      <c r="E4" s="93"/>
      <c r="F4" s="93"/>
      <c r="G4" s="93"/>
      <c r="H4" s="93"/>
      <c r="I4" s="93"/>
    </row>
    <row r="5" spans="1:11">
      <c r="A5" s="75" t="str">
        <f>Титульный!$C$15</f>
        <v>Челябинская ТЭЦ-3 (БЛ 3) ДПМ</v>
      </c>
      <c r="B5" s="93"/>
      <c r="C5" s="93"/>
      <c r="D5" s="93"/>
      <c r="E5" s="93"/>
      <c r="F5" s="93"/>
      <c r="G5" s="93"/>
      <c r="H5" s="93"/>
      <c r="I5" s="93"/>
    </row>
    <row r="7" spans="1:11" s="3" customFormat="1" ht="32.25" customHeight="1">
      <c r="A7" s="104" t="s">
        <v>93</v>
      </c>
      <c r="B7" s="104" t="s">
        <v>13</v>
      </c>
      <c r="C7" s="104" t="s">
        <v>159</v>
      </c>
      <c r="D7" s="104" t="s">
        <v>179</v>
      </c>
      <c r="E7" s="104"/>
      <c r="F7" s="104" t="s">
        <v>156</v>
      </c>
      <c r="G7" s="104"/>
      <c r="H7" s="104" t="s">
        <v>157</v>
      </c>
      <c r="I7" s="104"/>
      <c r="K7" s="56"/>
    </row>
    <row r="8" spans="1:11" s="3" customFormat="1">
      <c r="A8" s="104"/>
      <c r="B8" s="104"/>
      <c r="C8" s="104"/>
      <c r="D8" s="42">
        <f>Титульный!$B$5-2</f>
        <v>2016</v>
      </c>
      <c r="E8" s="43" t="s">
        <v>73</v>
      </c>
      <c r="F8" s="42">
        <f>Титульный!$B$5-1</f>
        <v>2017</v>
      </c>
      <c r="G8" s="43" t="s">
        <v>73</v>
      </c>
      <c r="H8" s="42">
        <f>Титульный!$B$5</f>
        <v>2018</v>
      </c>
      <c r="I8" s="43" t="s">
        <v>73</v>
      </c>
      <c r="K8" s="56"/>
    </row>
    <row r="9" spans="1:11" s="3" customFormat="1">
      <c r="A9" s="104"/>
      <c r="B9" s="104"/>
      <c r="C9" s="104"/>
      <c r="D9" s="55" t="s">
        <v>26</v>
      </c>
      <c r="E9" s="55" t="s">
        <v>27</v>
      </c>
      <c r="F9" s="55" t="s">
        <v>26</v>
      </c>
      <c r="G9" s="55" t="s">
        <v>27</v>
      </c>
      <c r="H9" s="55" t="s">
        <v>26</v>
      </c>
      <c r="I9" s="55" t="s">
        <v>27</v>
      </c>
    </row>
    <row r="10" spans="1:11" ht="12.75" customHeight="1">
      <c r="A10" s="100" t="s">
        <v>176</v>
      </c>
      <c r="B10" s="101"/>
      <c r="C10" s="101"/>
      <c r="D10" s="101"/>
      <c r="E10" s="101"/>
      <c r="F10" s="101"/>
      <c r="G10" s="101"/>
      <c r="H10" s="101"/>
      <c r="I10" s="102"/>
    </row>
    <row r="11" spans="1:11" ht="12.75" customHeight="1">
      <c r="A11" s="54" t="s">
        <v>160</v>
      </c>
      <c r="B11" s="37" t="s">
        <v>161</v>
      </c>
      <c r="C11" s="36" t="s">
        <v>174</v>
      </c>
      <c r="D11" s="29">
        <f>'[6]Тарифы ЭЭ и ГМ'!T16</f>
        <v>704.95</v>
      </c>
      <c r="E11" s="29">
        <f>'[6]Тарифы ЭЭ и ГМ'!U16</f>
        <v>725.36</v>
      </c>
      <c r="F11" s="29">
        <f>'[7]Утв. тарифы на ЭЭ и ЭМ'!$E$18</f>
        <v>725.36</v>
      </c>
      <c r="G11" s="29">
        <f>'[7]Утв. тарифы на ЭЭ и ЭМ'!$F$18</f>
        <v>739.83</v>
      </c>
      <c r="H11" s="98">
        <f>'[34]0.1'!$L$20</f>
        <v>765.02819226293525</v>
      </c>
      <c r="I11" s="103"/>
      <c r="K11" s="66" t="b">
        <f>ROUND([8]Лист1!$D$90,1)=ROUND(H11,1)</f>
        <v>1</v>
      </c>
    </row>
    <row r="12" spans="1:11" ht="12.75" customHeight="1">
      <c r="A12" s="54"/>
      <c r="B12" s="45" t="s">
        <v>177</v>
      </c>
      <c r="C12" s="36" t="s">
        <v>174</v>
      </c>
      <c r="D12" s="29">
        <f>('[4]ЧТЭЦ-3 НМ'!$F$197+'[4]ЧТЭЦ-3 НМ'!$G$197+'[4]ЧТЭЦ-3 НМ'!$H$197+'[4]ЧТЭЦ-3 НМ'!$J$197+'[4]ЧТЭЦ-3 НМ'!$K$197+'[4]ЧТЭЦ-3 НМ'!$L$197)/('[4]ЧТЭЦ-3 НМ'!$F$22+'[4]ЧТЭЦ-3 НМ'!$G$22+'[4]ЧТЭЦ-3 НМ'!$H$22+'[4]ЧТЭЦ-3 НМ'!$J$22+'[4]ЧТЭЦ-3 НМ'!$K$22+'[4]ЧТЭЦ-3 НМ'!$L$22)</f>
        <v>807.02010908728948</v>
      </c>
      <c r="E12" s="29">
        <f>('[4]ЧТЭЦ-3 НМ'!$N$197+'[4]ЧТЭЦ-3 НМ'!$O$197+'[4]ЧТЭЦ-3 НМ'!$P$197+'[4]ЧТЭЦ-3 НМ'!$R$197+'[4]ЧТЭЦ-3 НМ'!$S$197+'[4]ЧТЭЦ-3 НМ'!$T$197)/('[4]ЧТЭЦ-3 НМ'!$N$22+'[4]ЧТЭЦ-3 НМ'!$O$22+'[4]ЧТЭЦ-3 НМ'!$P$22+'[4]ЧТЭЦ-3 НМ'!$R$22+'[4]ЧТЭЦ-3 НМ'!$S$22+'[4]ЧТЭЦ-3 НМ'!$T$22)</f>
        <v>824.06519966423434</v>
      </c>
      <c r="F12" s="29">
        <f>'[34]2.2'!$G$170</f>
        <v>724.25393433658746</v>
      </c>
      <c r="G12" s="29">
        <f>'[34]2.1'!$G$170</f>
        <v>738.75296719462665</v>
      </c>
      <c r="H12" s="98">
        <f>'[34]2'!$G$170</f>
        <v>763.89719226293539</v>
      </c>
      <c r="I12" s="103"/>
    </row>
    <row r="13" spans="1:11" ht="12.75" customHeight="1">
      <c r="A13" s="54" t="s">
        <v>162</v>
      </c>
      <c r="B13" s="37" t="s">
        <v>163</v>
      </c>
      <c r="C13" s="36" t="s">
        <v>164</v>
      </c>
      <c r="D13" s="44"/>
      <c r="E13" s="44"/>
      <c r="F13" s="44"/>
      <c r="G13" s="44"/>
      <c r="H13" s="44"/>
      <c r="I13" s="44"/>
    </row>
    <row r="14" spans="1:11" ht="27.75" customHeight="1">
      <c r="A14" s="54" t="s">
        <v>165</v>
      </c>
      <c r="B14" s="37" t="s">
        <v>180</v>
      </c>
      <c r="C14" s="36" t="s">
        <v>51</v>
      </c>
      <c r="D14" s="98">
        <f>[11]Индексация_ЧО!$AC$78</f>
        <v>633.03021754515873</v>
      </c>
      <c r="E14" s="103"/>
      <c r="F14" s="98">
        <f>[11]Индексация_ЧО!$AU$78</f>
        <v>641.92930495832456</v>
      </c>
      <c r="G14" s="103"/>
      <c r="H14" s="98">
        <f>'[12]6.1. ЧО'!$I$79</f>
        <v>807.08398588076602</v>
      </c>
      <c r="I14" s="103"/>
      <c r="K14" s="66"/>
    </row>
    <row r="15" spans="1:11" ht="26.25" customHeight="1">
      <c r="A15" s="54" t="s">
        <v>166</v>
      </c>
      <c r="B15" s="46" t="s">
        <v>52</v>
      </c>
      <c r="C15" s="36" t="s">
        <v>51</v>
      </c>
      <c r="D15" s="29">
        <f>'[6]Тарифы ТЭ и ТН'!$Q$7</f>
        <v>622.67999999999995</v>
      </c>
      <c r="E15" s="29">
        <f>'[6]Тарифы ТЭ и ТН'!$R$7</f>
        <v>646.07000000000005</v>
      </c>
      <c r="F15" s="29">
        <f>'[7]Утв. тарифы на ТЭ и ТН'!$N$8</f>
        <v>641.62</v>
      </c>
      <c r="G15" s="29">
        <f>'[7]Утв. тарифы на ТЭ и ТН'!$O$8</f>
        <v>641.62</v>
      </c>
      <c r="H15" s="98">
        <f>'[12]6.1. ЧО'!$I$80</f>
        <v>806.67292526302697</v>
      </c>
      <c r="I15" s="99"/>
    </row>
    <row r="16" spans="1:11" ht="12.75" customHeight="1">
      <c r="A16" s="54" t="s">
        <v>167</v>
      </c>
      <c r="B16" s="46" t="s">
        <v>53</v>
      </c>
      <c r="C16" s="36" t="s">
        <v>51</v>
      </c>
      <c r="D16" s="44"/>
      <c r="E16" s="44"/>
      <c r="F16" s="44"/>
      <c r="G16" s="44"/>
      <c r="H16" s="44"/>
      <c r="I16" s="44"/>
    </row>
    <row r="17" spans="1:9" ht="12.75" customHeight="1">
      <c r="A17" s="54"/>
      <c r="B17" s="38" t="s">
        <v>54</v>
      </c>
      <c r="C17" s="36" t="s">
        <v>51</v>
      </c>
      <c r="D17" s="44"/>
      <c r="E17" s="44"/>
      <c r="F17" s="44"/>
      <c r="G17" s="44"/>
      <c r="H17" s="44"/>
      <c r="I17" s="44"/>
    </row>
    <row r="18" spans="1:9" ht="12.75" customHeight="1">
      <c r="A18" s="54"/>
      <c r="B18" s="38" t="s">
        <v>55</v>
      </c>
      <c r="C18" s="36" t="s">
        <v>51</v>
      </c>
      <c r="D18" s="44"/>
      <c r="E18" s="44"/>
      <c r="F18" s="44"/>
      <c r="G18" s="44"/>
      <c r="H18" s="44"/>
      <c r="I18" s="44"/>
    </row>
    <row r="19" spans="1:9" ht="12.75" customHeight="1">
      <c r="A19" s="54"/>
      <c r="B19" s="38" t="s">
        <v>56</v>
      </c>
      <c r="C19" s="36" t="s">
        <v>51</v>
      </c>
      <c r="D19" s="44"/>
      <c r="E19" s="44"/>
      <c r="F19" s="44"/>
      <c r="G19" s="44"/>
      <c r="H19" s="44"/>
      <c r="I19" s="44"/>
    </row>
    <row r="20" spans="1:9" ht="12.75" customHeight="1">
      <c r="A20" s="54"/>
      <c r="B20" s="38" t="s">
        <v>57</v>
      </c>
      <c r="C20" s="36" t="s">
        <v>51</v>
      </c>
      <c r="D20" s="44"/>
      <c r="E20" s="44"/>
      <c r="F20" s="44"/>
      <c r="G20" s="44"/>
      <c r="H20" s="44"/>
      <c r="I20" s="44"/>
    </row>
    <row r="21" spans="1:9" ht="12.75" customHeight="1">
      <c r="A21" s="54" t="s">
        <v>168</v>
      </c>
      <c r="B21" s="46" t="s">
        <v>58</v>
      </c>
      <c r="C21" s="36" t="s">
        <v>51</v>
      </c>
      <c r="D21" s="44"/>
      <c r="E21" s="44"/>
      <c r="F21" s="44"/>
      <c r="G21" s="44"/>
      <c r="H21" s="44"/>
      <c r="I21" s="44"/>
    </row>
    <row r="22" spans="1:9" ht="12.75" customHeight="1">
      <c r="A22" s="54" t="s">
        <v>169</v>
      </c>
      <c r="B22" s="37" t="s">
        <v>59</v>
      </c>
      <c r="C22" s="36" t="s">
        <v>36</v>
      </c>
      <c r="D22" s="44"/>
      <c r="E22" s="44"/>
      <c r="F22" s="44"/>
      <c r="G22" s="44"/>
      <c r="H22" s="44"/>
      <c r="I22" s="44"/>
    </row>
    <row r="23" spans="1:9" ht="25.5" customHeight="1">
      <c r="A23" s="54" t="s">
        <v>170</v>
      </c>
      <c r="B23" s="38" t="s">
        <v>60</v>
      </c>
      <c r="C23" s="54" t="s">
        <v>61</v>
      </c>
      <c r="D23" s="44"/>
      <c r="E23" s="44"/>
      <c r="F23" s="44"/>
      <c r="G23" s="44"/>
      <c r="H23" s="44"/>
      <c r="I23" s="44"/>
    </row>
    <row r="24" spans="1:9" ht="12.75" customHeight="1">
      <c r="A24" s="54" t="s">
        <v>171</v>
      </c>
      <c r="B24" s="46" t="s">
        <v>62</v>
      </c>
      <c r="C24" s="36" t="s">
        <v>51</v>
      </c>
      <c r="D24" s="44"/>
      <c r="E24" s="44"/>
      <c r="F24" s="44"/>
      <c r="G24" s="44"/>
      <c r="H24" s="44"/>
      <c r="I24" s="44"/>
    </row>
    <row r="25" spans="1:9" ht="12.75" customHeight="1">
      <c r="A25" s="54" t="s">
        <v>172</v>
      </c>
      <c r="B25" s="37" t="s">
        <v>63</v>
      </c>
      <c r="C25" s="36" t="s">
        <v>175</v>
      </c>
      <c r="D25" s="44"/>
      <c r="E25" s="44"/>
      <c r="F25" s="44"/>
      <c r="G25" s="44"/>
      <c r="H25" s="44"/>
      <c r="I25" s="44"/>
    </row>
    <row r="26" spans="1:9" ht="15" customHeight="1">
      <c r="A26" s="54"/>
      <c r="B26" s="38" t="s">
        <v>64</v>
      </c>
      <c r="C26" s="36" t="s">
        <v>175</v>
      </c>
      <c r="D26" s="44"/>
      <c r="E26" s="44"/>
      <c r="F26" s="44"/>
      <c r="G26" s="44"/>
      <c r="H26" s="44"/>
      <c r="I26" s="44"/>
    </row>
    <row r="27" spans="1:9">
      <c r="A27" s="54"/>
      <c r="B27" s="38" t="s">
        <v>65</v>
      </c>
      <c r="C27" s="36" t="s">
        <v>175</v>
      </c>
      <c r="D27" s="44"/>
      <c r="E27" s="44"/>
      <c r="F27" s="44"/>
      <c r="G27" s="44"/>
      <c r="H27" s="44"/>
      <c r="I27" s="44"/>
    </row>
    <row r="28" spans="1:9">
      <c r="A28" s="8"/>
      <c r="B28" s="33"/>
      <c r="C28" s="32"/>
      <c r="D28" s="33"/>
      <c r="E28" s="33"/>
      <c r="F28" s="33"/>
      <c r="G28" s="33"/>
      <c r="H28" s="33"/>
      <c r="I28" s="33"/>
    </row>
    <row r="29" spans="1:9">
      <c r="A29" s="94" t="s">
        <v>173</v>
      </c>
      <c r="B29" s="94"/>
      <c r="C29" s="94"/>
      <c r="D29" s="94"/>
      <c r="E29" s="94"/>
      <c r="F29" s="94"/>
      <c r="G29" s="94"/>
      <c r="H29" s="94"/>
      <c r="I29" s="94"/>
    </row>
    <row r="30" spans="1:9">
      <c r="A30" s="94" t="s">
        <v>178</v>
      </c>
      <c r="B30" s="94"/>
      <c r="C30" s="94"/>
      <c r="D30" s="94"/>
      <c r="E30" s="94"/>
      <c r="F30" s="94"/>
      <c r="G30" s="94"/>
      <c r="H30" s="94"/>
      <c r="I30" s="94"/>
    </row>
    <row r="31" spans="1:9">
      <c r="A31" s="94" t="s">
        <v>187</v>
      </c>
      <c r="B31" s="94"/>
      <c r="C31" s="94"/>
      <c r="D31" s="94"/>
      <c r="E31" s="94"/>
      <c r="F31" s="94"/>
      <c r="G31" s="94"/>
      <c r="H31" s="94"/>
      <c r="I31" s="94"/>
    </row>
    <row r="32" spans="1:9">
      <c r="A32" s="94" t="s">
        <v>188</v>
      </c>
      <c r="B32" s="94"/>
      <c r="C32" s="94"/>
      <c r="D32" s="94"/>
      <c r="E32" s="94"/>
      <c r="F32" s="94"/>
      <c r="G32" s="94"/>
      <c r="H32" s="94"/>
      <c r="I32" s="94"/>
    </row>
  </sheetData>
  <mergeCells count="19">
    <mergeCell ref="A31:I31"/>
    <mergeCell ref="A32:I32"/>
    <mergeCell ref="H15:I15"/>
    <mergeCell ref="A29:I29"/>
    <mergeCell ref="A30:I30"/>
    <mergeCell ref="A10:I10"/>
    <mergeCell ref="H11:I11"/>
    <mergeCell ref="H12:I12"/>
    <mergeCell ref="D14:E14"/>
    <mergeCell ref="F14:G14"/>
    <mergeCell ref="H14:I14"/>
    <mergeCell ref="A4:I4"/>
    <mergeCell ref="A5:I5"/>
    <mergeCell ref="A7:A9"/>
    <mergeCell ref="B7:B9"/>
    <mergeCell ref="C7:C9"/>
    <mergeCell ref="D7:E7"/>
    <mergeCell ref="F7:G7"/>
    <mergeCell ref="H7:I7"/>
  </mergeCells>
  <conditionalFormatting sqref="K11">
    <cfRule type="containsText" dxfId="25" priority="3" operator="containsText" text="ложь">
      <formula>NOT(ISERROR(SEARCH("ложь",K11)))</formula>
    </cfRule>
    <cfRule type="containsText" dxfId="24" priority="4" operator="containsText" text="истина">
      <formula>NOT(ISERROR(SEARCH("истина",K11)))</formula>
    </cfRule>
  </conditionalFormatting>
  <conditionalFormatting sqref="K14">
    <cfRule type="containsText" dxfId="23" priority="1" operator="containsText" text="ложь">
      <formula>NOT(ISERROR(SEARCH("ложь",K14)))</formula>
    </cfRule>
    <cfRule type="containsText" dxfId="22" priority="2" operator="containsText" text="истина">
      <formula>NOT(ISERROR(SEARCH("истина",K14)))</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52"/>
  <sheetViews>
    <sheetView zoomScaleNormal="100" workbookViewId="0">
      <pane xSplit="3" ySplit="9" topLeftCell="D37" activePane="bottomRight" state="frozen"/>
      <selection activeCell="N23" sqref="N23"/>
      <selection pane="topRight" activeCell="N23" sqref="N23"/>
      <selection pane="bottomLeft" activeCell="N23" sqref="N23"/>
      <selection pane="bottomRight" activeCell="N23" sqref="N23"/>
    </sheetView>
  </sheetViews>
  <sheetFormatPr defaultRowHeight="12.75"/>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7">
      <c r="F1" s="34" t="s">
        <v>182</v>
      </c>
    </row>
    <row r="2" spans="1:7">
      <c r="F2" s="34" t="s">
        <v>82</v>
      </c>
    </row>
    <row r="3" spans="1:7">
      <c r="B3" s="64"/>
    </row>
    <row r="4" spans="1:7">
      <c r="A4" s="95" t="s">
        <v>43</v>
      </c>
      <c r="B4" s="95"/>
      <c r="C4" s="95"/>
      <c r="D4" s="95"/>
      <c r="E4" s="95"/>
      <c r="F4" s="95"/>
    </row>
    <row r="5" spans="1:7">
      <c r="A5" s="95" t="str">
        <f>Титульный!$C$16</f>
        <v>Челябинская ГРЭС (БЛ 1) ДПМ</v>
      </c>
      <c r="B5" s="95"/>
      <c r="C5" s="95"/>
      <c r="D5" s="95"/>
      <c r="E5" s="95"/>
      <c r="F5" s="95"/>
    </row>
    <row r="6" spans="1:7">
      <c r="A6" s="53"/>
      <c r="B6" s="53"/>
      <c r="C6" s="53"/>
      <c r="D6" s="53"/>
      <c r="E6" s="53"/>
      <c r="F6" s="53"/>
    </row>
    <row r="7" spans="1:7" s="8" customFormat="1" ht="38.25">
      <c r="A7" s="96" t="s">
        <v>2</v>
      </c>
      <c r="B7" s="96" t="s">
        <v>13</v>
      </c>
      <c r="C7" s="96" t="s">
        <v>14</v>
      </c>
      <c r="D7" s="54" t="s">
        <v>155</v>
      </c>
      <c r="E7" s="54" t="s">
        <v>156</v>
      </c>
      <c r="F7" s="54" t="s">
        <v>157</v>
      </c>
    </row>
    <row r="8" spans="1:7" s="8" customFormat="1">
      <c r="A8" s="96"/>
      <c r="B8" s="96"/>
      <c r="C8" s="96"/>
      <c r="D8" s="54">
        <f>Титульный!$B$5-2</f>
        <v>2016</v>
      </c>
      <c r="E8" s="54">
        <f>Титульный!$B$5-1</f>
        <v>2017</v>
      </c>
      <c r="F8" s="54">
        <f>Титульный!$B$5</f>
        <v>2018</v>
      </c>
    </row>
    <row r="9" spans="1:7" s="8" customFormat="1">
      <c r="A9" s="96"/>
      <c r="B9" s="96"/>
      <c r="C9" s="96"/>
      <c r="D9" s="54" t="s">
        <v>73</v>
      </c>
      <c r="E9" s="54" t="s">
        <v>73</v>
      </c>
      <c r="F9" s="54" t="s">
        <v>73</v>
      </c>
      <c r="G9" s="63"/>
    </row>
    <row r="10" spans="1:7">
      <c r="A10" s="36" t="s">
        <v>94</v>
      </c>
      <c r="B10" s="37" t="s">
        <v>37</v>
      </c>
      <c r="C10" s="36" t="s">
        <v>39</v>
      </c>
      <c r="D10" s="29">
        <f>[18]Год!$H$11</f>
        <v>247</v>
      </c>
      <c r="E10" s="29">
        <f>'[36]0.1'!$I$11</f>
        <v>247</v>
      </c>
      <c r="F10" s="29">
        <f>'[36]0.1'!$L$11</f>
        <v>247</v>
      </c>
    </row>
    <row r="11" spans="1:7" ht="38.25">
      <c r="A11" s="36" t="s">
        <v>95</v>
      </c>
      <c r="B11" s="37" t="s">
        <v>38</v>
      </c>
      <c r="C11" s="36" t="s">
        <v>39</v>
      </c>
      <c r="D11" s="29">
        <f>[18]Год!$H$12-[18]Год!$H$14</f>
        <v>237.67759303032176</v>
      </c>
      <c r="E11" s="29">
        <f>'[36]0.1'!$I$12</f>
        <v>239.42926587301588</v>
      </c>
      <c r="F11" s="29">
        <f>'[36]0.1'!$L$12</f>
        <v>235.05375277351084</v>
      </c>
    </row>
    <row r="12" spans="1:7">
      <c r="A12" s="36" t="s">
        <v>96</v>
      </c>
      <c r="B12" s="37" t="s">
        <v>97</v>
      </c>
      <c r="C12" s="36" t="s">
        <v>158</v>
      </c>
      <c r="D12" s="29">
        <f>'[4]ЧГРЭС Б1'!$E$7</f>
        <v>1579.559</v>
      </c>
      <c r="E12" s="29">
        <f>'[36]0.1'!$I$13</f>
        <v>1638.3620000000001</v>
      </c>
      <c r="F12" s="29">
        <f>'[36]0.1'!$L$13</f>
        <v>1638.3630000000001</v>
      </c>
    </row>
    <row r="13" spans="1:7">
      <c r="A13" s="36" t="s">
        <v>98</v>
      </c>
      <c r="B13" s="37" t="s">
        <v>99</v>
      </c>
      <c r="C13" s="36" t="s">
        <v>158</v>
      </c>
      <c r="D13" s="29">
        <f>'[4]ЧГРЭС Б1'!$E$22</f>
        <v>1494.0724919999998</v>
      </c>
      <c r="E13" s="29">
        <f>'[36]0.1'!$I$15</f>
        <v>1572.0790000000002</v>
      </c>
      <c r="F13" s="29">
        <f>'[36]0.1'!$L$15</f>
        <v>1533.8530000000001</v>
      </c>
    </row>
    <row r="14" spans="1:7">
      <c r="A14" s="36" t="s">
        <v>100</v>
      </c>
      <c r="B14" s="37" t="s">
        <v>101</v>
      </c>
      <c r="C14" s="36" t="s">
        <v>102</v>
      </c>
      <c r="D14" s="29">
        <f>'[4]ЧГРЭС Б1'!$E$23</f>
        <v>372.64</v>
      </c>
      <c r="E14" s="29">
        <f>'[36]0.1'!$I$16</f>
        <v>708.97</v>
      </c>
      <c r="F14" s="29">
        <f>'[36]0.1'!$L$16</f>
        <v>867.92000000000007</v>
      </c>
    </row>
    <row r="15" spans="1:7">
      <c r="A15" s="36" t="s">
        <v>103</v>
      </c>
      <c r="B15" s="37" t="s">
        <v>104</v>
      </c>
      <c r="C15" s="36" t="s">
        <v>102</v>
      </c>
      <c r="D15" s="29">
        <f>'[4]ЧГРЭС Б1'!$E$26</f>
        <v>370.98342600000001</v>
      </c>
      <c r="E15" s="29">
        <f>'[36]0.1'!$I$17</f>
        <v>702.53</v>
      </c>
      <c r="F15" s="29">
        <f>'[36]0.1'!$L$17</f>
        <v>864.52807179809645</v>
      </c>
    </row>
    <row r="16" spans="1:7">
      <c r="A16" s="36" t="s">
        <v>105</v>
      </c>
      <c r="B16" s="37" t="s">
        <v>15</v>
      </c>
      <c r="C16" s="36" t="s">
        <v>106</v>
      </c>
      <c r="D16" s="40"/>
      <c r="E16" s="29">
        <f>'[36]0.1'!$I$43</f>
        <v>1345549.3834929024</v>
      </c>
      <c r="F16" s="29">
        <f>'[36]0.1'!$L$43</f>
        <v>1390380.0887840183</v>
      </c>
    </row>
    <row r="17" spans="1:8">
      <c r="A17" s="36" t="s">
        <v>107</v>
      </c>
      <c r="B17" s="38" t="s">
        <v>18</v>
      </c>
      <c r="C17" s="36" t="s">
        <v>106</v>
      </c>
      <c r="D17" s="40"/>
      <c r="E17" s="29">
        <f>'[36]0.1'!$G$43</f>
        <v>1345549.3834929024</v>
      </c>
      <c r="F17" s="29">
        <f>'[36]0.1'!$J$43</f>
        <v>1390380.0887840183</v>
      </c>
    </row>
    <row r="18" spans="1:8">
      <c r="A18" s="36" t="s">
        <v>108</v>
      </c>
      <c r="B18" s="38" t="s">
        <v>19</v>
      </c>
      <c r="C18" s="36" t="s">
        <v>106</v>
      </c>
      <c r="D18" s="40"/>
      <c r="E18" s="29">
        <f>'[36]0.1'!$H$43</f>
        <v>0</v>
      </c>
      <c r="F18" s="29">
        <f>'[36]0.1'!$K$43</f>
        <v>0</v>
      </c>
    </row>
    <row r="19" spans="1:8" ht="25.5">
      <c r="A19" s="36" t="s">
        <v>109</v>
      </c>
      <c r="B19" s="38" t="s">
        <v>20</v>
      </c>
      <c r="C19" s="36" t="s">
        <v>106</v>
      </c>
      <c r="D19" s="41"/>
      <c r="E19" s="41"/>
      <c r="F19" s="41"/>
    </row>
    <row r="20" spans="1:8">
      <c r="A20" s="36" t="s">
        <v>110</v>
      </c>
      <c r="B20" s="37" t="s">
        <v>111</v>
      </c>
      <c r="C20" s="36" t="s">
        <v>106</v>
      </c>
      <c r="D20" s="29">
        <f>'[4]ЧГРЭС Б1'!$E$179</f>
        <v>1405716.8518800002</v>
      </c>
      <c r="E20" s="29">
        <f>'[36]0.1'!$I$31</f>
        <v>1343856.2544099023</v>
      </c>
      <c r="F20" s="29">
        <f>'[36]0.1'!$L$31</f>
        <v>1906755.546847193</v>
      </c>
      <c r="G20" s="47"/>
      <c r="H20" s="47"/>
    </row>
    <row r="21" spans="1:8">
      <c r="A21" s="36" t="s">
        <v>112</v>
      </c>
      <c r="B21" s="38" t="s">
        <v>113</v>
      </c>
      <c r="C21" s="36" t="s">
        <v>106</v>
      </c>
      <c r="D21" s="29">
        <f>'[4]ЧГРЭС Б1'!$E$197</f>
        <v>1229707.1724965333</v>
      </c>
      <c r="E21" s="29">
        <f>'[36]0.1'!$I$32</f>
        <v>1343856.2544099023</v>
      </c>
      <c r="F21" s="29">
        <f>'[36]0.1'!$L$32</f>
        <v>1388645.3010410182</v>
      </c>
      <c r="G21" s="47"/>
      <c r="H21" s="47"/>
    </row>
    <row r="22" spans="1:8" ht="25.5">
      <c r="A22" s="36"/>
      <c r="B22" s="38" t="s">
        <v>114</v>
      </c>
      <c r="C22" s="36" t="s">
        <v>40</v>
      </c>
      <c r="D22" s="29">
        <f>'[4]ЧГРЭС Б1'!$E$31</f>
        <v>247.50630129064038</v>
      </c>
      <c r="E22" s="29">
        <f>'[36]4'!$L$24</f>
        <v>242.2</v>
      </c>
      <c r="F22" s="29">
        <f>'[36]4'!$M$24</f>
        <v>242.2</v>
      </c>
      <c r="G22" s="47"/>
      <c r="H22" s="47"/>
    </row>
    <row r="23" spans="1:8">
      <c r="A23" s="36" t="s">
        <v>115</v>
      </c>
      <c r="B23" s="38" t="s">
        <v>116</v>
      </c>
      <c r="C23" s="36" t="s">
        <v>106</v>
      </c>
      <c r="D23" s="29">
        <f>'[4]ЧГРЭС Б1'!$E$179-'[4]ЧГРЭС Б1'!$E$197</f>
        <v>176009.67938346695</v>
      </c>
      <c r="E23" s="29">
        <f>'[36]0.1'!$I$33</f>
        <v>0</v>
      </c>
      <c r="F23" s="29">
        <f>'[36]0.1'!$L$33</f>
        <v>518110.24580617482</v>
      </c>
    </row>
    <row r="24" spans="1:8">
      <c r="A24" s="36"/>
      <c r="B24" s="38" t="s">
        <v>117</v>
      </c>
      <c r="C24" s="36" t="s">
        <v>118</v>
      </c>
      <c r="D24" s="29">
        <f>'[4]ЧГРЭС Б1'!$E$36</f>
        <v>142.4806784027478</v>
      </c>
      <c r="E24" s="29">
        <f>'[36]4'!$L$28</f>
        <v>0</v>
      </c>
      <c r="F24" s="29">
        <f>'[36]4'!$M$28</f>
        <v>163.6</v>
      </c>
    </row>
    <row r="25" spans="1:8" ht="25.5">
      <c r="A25" s="36"/>
      <c r="B25" s="9" t="s">
        <v>119</v>
      </c>
      <c r="C25" s="36" t="s">
        <v>36</v>
      </c>
      <c r="D25" s="54" t="s">
        <v>66</v>
      </c>
      <c r="E25" s="54" t="s">
        <v>66</v>
      </c>
      <c r="F25" s="54" t="s">
        <v>66</v>
      </c>
    </row>
    <row r="26" spans="1:8">
      <c r="A26" s="36" t="s">
        <v>120</v>
      </c>
      <c r="B26" s="9" t="s">
        <v>21</v>
      </c>
      <c r="C26" s="36" t="s">
        <v>106</v>
      </c>
      <c r="D26" s="41"/>
      <c r="E26" s="41"/>
      <c r="F26" s="41"/>
    </row>
    <row r="27" spans="1:8" ht="25.5">
      <c r="A27" s="36" t="s">
        <v>121</v>
      </c>
      <c r="B27" s="9" t="s">
        <v>16</v>
      </c>
      <c r="C27" s="36" t="s">
        <v>36</v>
      </c>
      <c r="D27" s="41"/>
      <c r="E27" s="41"/>
      <c r="F27" s="41"/>
    </row>
    <row r="28" spans="1:8">
      <c r="A28" s="36" t="s">
        <v>122</v>
      </c>
      <c r="B28" s="38" t="s">
        <v>123</v>
      </c>
      <c r="C28" s="36" t="s">
        <v>124</v>
      </c>
      <c r="D28" s="41"/>
      <c r="E28" s="41"/>
      <c r="F28" s="41"/>
    </row>
    <row r="29" spans="1:8" ht="25.5">
      <c r="A29" s="39" t="s">
        <v>125</v>
      </c>
      <c r="B29" s="38" t="s">
        <v>126</v>
      </c>
      <c r="C29" s="54" t="s">
        <v>127</v>
      </c>
      <c r="D29" s="41"/>
      <c r="E29" s="41"/>
      <c r="F29" s="41"/>
    </row>
    <row r="30" spans="1:8" ht="25.5">
      <c r="A30" s="36" t="s">
        <v>128</v>
      </c>
      <c r="B30" s="38" t="s">
        <v>129</v>
      </c>
      <c r="C30" s="36" t="s">
        <v>36</v>
      </c>
      <c r="D30" s="41"/>
      <c r="E30" s="41"/>
      <c r="F30" s="41"/>
    </row>
    <row r="31" spans="1:8">
      <c r="A31" s="36" t="s">
        <v>130</v>
      </c>
      <c r="B31" s="9" t="s">
        <v>131</v>
      </c>
      <c r="C31" s="36" t="s">
        <v>106</v>
      </c>
      <c r="D31" s="29">
        <f>[5]ЧГРЭС!$O$7+[5]ЧГРЭС!$W$7+[5]ЧГРЭС!$AI$7</f>
        <v>5278340.6359400004</v>
      </c>
      <c r="E31" s="41"/>
      <c r="F31" s="41"/>
      <c r="G31" s="47"/>
    </row>
    <row r="32" spans="1:8">
      <c r="A32" s="36" t="s">
        <v>132</v>
      </c>
      <c r="B32" s="38" t="s">
        <v>22</v>
      </c>
      <c r="C32" s="36" t="s">
        <v>106</v>
      </c>
      <c r="D32" s="29">
        <f>[5]ЧГРЭС!$O$7</f>
        <v>2700906.55</v>
      </c>
      <c r="E32" s="41"/>
      <c r="F32" s="41"/>
    </row>
    <row r="33" spans="1:6">
      <c r="A33" s="36" t="s">
        <v>133</v>
      </c>
      <c r="B33" s="38" t="s">
        <v>23</v>
      </c>
      <c r="C33" s="36" t="s">
        <v>106</v>
      </c>
      <c r="D33" s="29">
        <f>[5]ЧГРЭС!$W$7</f>
        <v>2034893.2839500003</v>
      </c>
      <c r="E33" s="41"/>
      <c r="F33" s="41"/>
    </row>
    <row r="34" spans="1:6" ht="25.5">
      <c r="A34" s="36" t="s">
        <v>134</v>
      </c>
      <c r="B34" s="38" t="s">
        <v>24</v>
      </c>
      <c r="C34" s="36" t="s">
        <v>106</v>
      </c>
      <c r="D34" s="29">
        <f>[5]ЧГРЭС!$AI$7</f>
        <v>542540.80199000007</v>
      </c>
      <c r="E34" s="41"/>
      <c r="F34" s="41"/>
    </row>
    <row r="35" spans="1:6">
      <c r="A35" s="36" t="s">
        <v>185</v>
      </c>
      <c r="B35" s="38" t="s">
        <v>186</v>
      </c>
      <c r="C35" s="36" t="s">
        <v>106</v>
      </c>
      <c r="D35" s="29">
        <v>0</v>
      </c>
      <c r="E35" s="41"/>
      <c r="F35" s="41"/>
    </row>
    <row r="36" spans="1:6">
      <c r="A36" s="36" t="s">
        <v>135</v>
      </c>
      <c r="B36" s="9" t="s">
        <v>136</v>
      </c>
      <c r="C36" s="36" t="s">
        <v>106</v>
      </c>
      <c r="D36" s="41"/>
      <c r="E36" s="41"/>
      <c r="F36" s="41"/>
    </row>
    <row r="37" spans="1:6">
      <c r="A37" s="36" t="s">
        <v>137</v>
      </c>
      <c r="B37" s="38" t="s">
        <v>25</v>
      </c>
      <c r="C37" s="36" t="s">
        <v>106</v>
      </c>
      <c r="D37" s="41"/>
      <c r="E37" s="41"/>
      <c r="F37" s="41"/>
    </row>
    <row r="38" spans="1:6">
      <c r="A38" s="36" t="s">
        <v>138</v>
      </c>
      <c r="B38" s="38" t="s">
        <v>44</v>
      </c>
      <c r="C38" s="36" t="s">
        <v>106</v>
      </c>
      <c r="D38" s="41"/>
      <c r="E38" s="41"/>
      <c r="F38" s="41"/>
    </row>
    <row r="39" spans="1:6">
      <c r="A39" s="36" t="s">
        <v>139</v>
      </c>
      <c r="B39" s="9" t="s">
        <v>140</v>
      </c>
      <c r="C39" s="36" t="s">
        <v>106</v>
      </c>
      <c r="D39" s="41"/>
      <c r="E39" s="41"/>
      <c r="F39" s="41"/>
    </row>
    <row r="40" spans="1:6">
      <c r="A40" s="36" t="s">
        <v>141</v>
      </c>
      <c r="B40" s="38" t="s">
        <v>22</v>
      </c>
      <c r="C40" s="36" t="s">
        <v>106</v>
      </c>
      <c r="D40" s="41"/>
      <c r="E40" s="41"/>
      <c r="F40" s="41"/>
    </row>
    <row r="41" spans="1:6">
      <c r="A41" s="36" t="s">
        <v>142</v>
      </c>
      <c r="B41" s="38" t="s">
        <v>23</v>
      </c>
      <c r="C41" s="36" t="s">
        <v>106</v>
      </c>
      <c r="D41" s="41"/>
      <c r="E41" s="41"/>
      <c r="F41" s="41"/>
    </row>
    <row r="42" spans="1:6" ht="25.5">
      <c r="A42" s="36" t="s">
        <v>143</v>
      </c>
      <c r="B42" s="38" t="s">
        <v>24</v>
      </c>
      <c r="C42" s="36" t="s">
        <v>106</v>
      </c>
      <c r="D42" s="41"/>
      <c r="E42" s="41"/>
      <c r="F42" s="41"/>
    </row>
    <row r="43" spans="1:6" ht="25.5">
      <c r="A43" s="36" t="s">
        <v>144</v>
      </c>
      <c r="B43" s="9" t="s">
        <v>145</v>
      </c>
      <c r="C43" s="36" t="s">
        <v>106</v>
      </c>
      <c r="D43" s="41"/>
      <c r="E43" s="41"/>
      <c r="F43" s="41"/>
    </row>
    <row r="44" spans="1:6">
      <c r="A44" s="36" t="s">
        <v>146</v>
      </c>
      <c r="B44" s="38" t="s">
        <v>22</v>
      </c>
      <c r="C44" s="36" t="s">
        <v>106</v>
      </c>
      <c r="D44" s="41"/>
      <c r="E44" s="41"/>
      <c r="F44" s="41"/>
    </row>
    <row r="45" spans="1:6">
      <c r="A45" s="36" t="s">
        <v>147</v>
      </c>
      <c r="B45" s="38" t="s">
        <v>23</v>
      </c>
      <c r="C45" s="36" t="s">
        <v>106</v>
      </c>
      <c r="D45" s="41"/>
      <c r="E45" s="41"/>
      <c r="F45" s="41"/>
    </row>
    <row r="46" spans="1:6" ht="25.5">
      <c r="A46" s="36" t="s">
        <v>148</v>
      </c>
      <c r="B46" s="38" t="s">
        <v>24</v>
      </c>
      <c r="C46" s="36" t="s">
        <v>106</v>
      </c>
      <c r="D46" s="41"/>
      <c r="E46" s="41"/>
      <c r="F46" s="41"/>
    </row>
    <row r="47" spans="1:6">
      <c r="A47" s="36" t="s">
        <v>149</v>
      </c>
      <c r="B47" s="9" t="s">
        <v>184</v>
      </c>
      <c r="C47" s="36" t="s">
        <v>106</v>
      </c>
      <c r="D47" s="52">
        <v>9004290</v>
      </c>
      <c r="E47" s="41"/>
      <c r="F47" s="41"/>
    </row>
    <row r="48" spans="1:6" ht="25.5">
      <c r="A48" s="36" t="s">
        <v>150</v>
      </c>
      <c r="B48" s="9" t="s">
        <v>183</v>
      </c>
      <c r="C48" s="36" t="s">
        <v>151</v>
      </c>
      <c r="D48" s="31">
        <f>17458277/60471373</f>
        <v>0.28870316868776902</v>
      </c>
      <c r="E48" s="41"/>
      <c r="F48" s="41"/>
    </row>
    <row r="49" spans="1:6" ht="38.25">
      <c r="A49" s="36" t="s">
        <v>152</v>
      </c>
      <c r="B49" s="9" t="s">
        <v>17</v>
      </c>
      <c r="C49" s="36" t="s">
        <v>36</v>
      </c>
      <c r="D49" s="96" t="s">
        <v>153</v>
      </c>
      <c r="E49" s="96"/>
      <c r="F49" s="96"/>
    </row>
    <row r="50" spans="1:6">
      <c r="B50" s="8"/>
    </row>
    <row r="51" spans="1:6">
      <c r="A51" s="94" t="s">
        <v>154</v>
      </c>
      <c r="B51" s="94"/>
      <c r="C51" s="94"/>
      <c r="D51" s="94"/>
      <c r="E51" s="94"/>
      <c r="F51" s="94"/>
    </row>
    <row r="52" spans="1:6">
      <c r="A52" s="94" t="s">
        <v>193</v>
      </c>
      <c r="B52" s="94"/>
      <c r="C52" s="94"/>
      <c r="D52" s="94"/>
      <c r="E52" s="94"/>
      <c r="F52" s="94"/>
    </row>
  </sheetData>
  <mergeCells count="8">
    <mergeCell ref="A51:F51"/>
    <mergeCell ref="A52:F52"/>
    <mergeCell ref="A4:F4"/>
    <mergeCell ref="A5:F5"/>
    <mergeCell ref="A7:A9"/>
    <mergeCell ref="B7:B9"/>
    <mergeCell ref="C7:C9"/>
    <mergeCell ref="D49:F49"/>
  </mergeCells>
  <pageMargins left="0.70866141732283472" right="0.70866141732283472" top="0.74803149606299213" bottom="0.74803149606299213" header="0.31496062992125984" footer="0.31496062992125984"/>
  <pageSetup paperSize="9" scale="5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32"/>
  <sheetViews>
    <sheetView zoomScaleNormal="100" workbookViewId="0">
      <pane xSplit="3" ySplit="9" topLeftCell="D10" activePane="bottomRight" state="frozen"/>
      <selection activeCell="N23" sqref="N23"/>
      <selection pane="topRight" activeCell="N23" sqref="N23"/>
      <selection pane="bottomLeft" activeCell="N23" sqref="N23"/>
      <selection pane="bottomRight" activeCell="C1" sqref="C1:D1048576"/>
    </sheetView>
  </sheetViews>
  <sheetFormatPr defaultRowHeight="12.75"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9.14062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181</v>
      </c>
    </row>
    <row r="2" spans="1:11">
      <c r="F2" s="27"/>
      <c r="I2" s="26" t="s">
        <v>82</v>
      </c>
    </row>
    <row r="3" spans="1:11">
      <c r="F3" s="27"/>
    </row>
    <row r="4" spans="1:11">
      <c r="A4" s="75" t="s">
        <v>45</v>
      </c>
      <c r="B4" s="93"/>
      <c r="C4" s="93"/>
      <c r="D4" s="93"/>
      <c r="E4" s="93"/>
      <c r="F4" s="93"/>
      <c r="G4" s="93"/>
      <c r="H4" s="93"/>
      <c r="I4" s="93"/>
    </row>
    <row r="5" spans="1:11">
      <c r="A5" s="75" t="str">
        <f>Титульный!$C$16</f>
        <v>Челябинская ГРЭС (БЛ 1) ДПМ</v>
      </c>
      <c r="B5" s="93"/>
      <c r="C5" s="93"/>
      <c r="D5" s="93"/>
      <c r="E5" s="93"/>
      <c r="F5" s="93"/>
      <c r="G5" s="93"/>
      <c r="H5" s="93"/>
      <c r="I5" s="93"/>
    </row>
    <row r="7" spans="1:11" s="3" customFormat="1" ht="32.25" customHeight="1">
      <c r="A7" s="104" t="s">
        <v>93</v>
      </c>
      <c r="B7" s="104" t="s">
        <v>13</v>
      </c>
      <c r="C7" s="104" t="s">
        <v>159</v>
      </c>
      <c r="D7" s="104" t="s">
        <v>179</v>
      </c>
      <c r="E7" s="104"/>
      <c r="F7" s="104" t="s">
        <v>156</v>
      </c>
      <c r="G7" s="104"/>
      <c r="H7" s="104" t="s">
        <v>157</v>
      </c>
      <c r="I7" s="104"/>
      <c r="K7" s="56"/>
    </row>
    <row r="8" spans="1:11" s="3" customFormat="1">
      <c r="A8" s="104"/>
      <c r="B8" s="104"/>
      <c r="C8" s="104"/>
      <c r="D8" s="42">
        <f>Титульный!$B$5-2</f>
        <v>2016</v>
      </c>
      <c r="E8" s="43" t="s">
        <v>73</v>
      </c>
      <c r="F8" s="42">
        <f>Титульный!$B$5-1</f>
        <v>2017</v>
      </c>
      <c r="G8" s="43" t="s">
        <v>73</v>
      </c>
      <c r="H8" s="42">
        <f>Титульный!$B$5</f>
        <v>2018</v>
      </c>
      <c r="I8" s="43" t="s">
        <v>73</v>
      </c>
      <c r="K8" s="56"/>
    </row>
    <row r="9" spans="1:11" s="3" customFormat="1">
      <c r="A9" s="104"/>
      <c r="B9" s="104"/>
      <c r="C9" s="104"/>
      <c r="D9" s="55" t="s">
        <v>26</v>
      </c>
      <c r="E9" s="55" t="s">
        <v>27</v>
      </c>
      <c r="F9" s="55" t="s">
        <v>26</v>
      </c>
      <c r="G9" s="55" t="s">
        <v>27</v>
      </c>
      <c r="H9" s="55" t="s">
        <v>26</v>
      </c>
      <c r="I9" s="55" t="s">
        <v>27</v>
      </c>
    </row>
    <row r="10" spans="1:11" ht="12.75" customHeight="1">
      <c r="A10" s="100" t="s">
        <v>176</v>
      </c>
      <c r="B10" s="101"/>
      <c r="C10" s="101"/>
      <c r="D10" s="101"/>
      <c r="E10" s="101"/>
      <c r="F10" s="101"/>
      <c r="G10" s="101"/>
      <c r="H10" s="101"/>
      <c r="I10" s="102"/>
    </row>
    <row r="11" spans="1:11" ht="12.75" customHeight="1">
      <c r="A11" s="54" t="s">
        <v>160</v>
      </c>
      <c r="B11" s="37" t="s">
        <v>161</v>
      </c>
      <c r="C11" s="36" t="s">
        <v>174</v>
      </c>
      <c r="D11" s="44"/>
      <c r="E11" s="44"/>
      <c r="F11" s="29">
        <f>'[7]Утв. тарифы на ЭЭ и ЭМ'!$E$20</f>
        <v>839.39</v>
      </c>
      <c r="G11" s="29">
        <f>'[7]Утв. тарифы на ЭЭ и ЭМ'!$F$20</f>
        <v>855.9</v>
      </c>
      <c r="H11" s="98">
        <f>'[36]0.1'!$L$20</f>
        <v>906.46241118543833</v>
      </c>
      <c r="I11" s="103"/>
      <c r="K11" s="66" t="b">
        <f>ROUND([8]Лист1!$D$104,1)=ROUND(H11,1)</f>
        <v>1</v>
      </c>
    </row>
    <row r="12" spans="1:11" ht="12.75" customHeight="1">
      <c r="A12" s="54"/>
      <c r="B12" s="45" t="s">
        <v>177</v>
      </c>
      <c r="C12" s="36" t="s">
        <v>174</v>
      </c>
      <c r="D12" s="44"/>
      <c r="E12" s="44"/>
      <c r="F12" s="29">
        <f>'[36]2.2'!$G$170</f>
        <v>838.28333098807013</v>
      </c>
      <c r="G12" s="29">
        <f>'[36]2.1'!$G$170</f>
        <v>854.82743196105423</v>
      </c>
      <c r="H12" s="98">
        <f>'[36]2'!$G$170</f>
        <v>905.33141118543836</v>
      </c>
      <c r="I12" s="103"/>
    </row>
    <row r="13" spans="1:11" ht="12.75" customHeight="1">
      <c r="A13" s="54" t="s">
        <v>162</v>
      </c>
      <c r="B13" s="37" t="s">
        <v>163</v>
      </c>
      <c r="C13" s="36" t="s">
        <v>164</v>
      </c>
      <c r="D13" s="44"/>
      <c r="E13" s="44"/>
      <c r="F13" s="44"/>
      <c r="G13" s="44"/>
      <c r="H13" s="44"/>
      <c r="I13" s="44"/>
    </row>
    <row r="14" spans="1:11" ht="27.75" customHeight="1">
      <c r="A14" s="54" t="s">
        <v>165</v>
      </c>
      <c r="B14" s="37" t="s">
        <v>180</v>
      </c>
      <c r="C14" s="36" t="s">
        <v>51</v>
      </c>
      <c r="D14" s="44"/>
      <c r="E14" s="44"/>
      <c r="F14" s="44"/>
      <c r="G14" s="44"/>
      <c r="H14" s="44"/>
      <c r="I14" s="44"/>
    </row>
    <row r="15" spans="1:11" ht="26.25" customHeight="1">
      <c r="A15" s="54" t="s">
        <v>166</v>
      </c>
      <c r="B15" s="46" t="s">
        <v>52</v>
      </c>
      <c r="C15" s="36" t="s">
        <v>51</v>
      </c>
      <c r="D15" s="44"/>
      <c r="E15" s="44"/>
      <c r="F15" s="44"/>
      <c r="G15" s="44"/>
      <c r="H15" s="44"/>
      <c r="I15" s="44"/>
    </row>
    <row r="16" spans="1:11" ht="12.75" customHeight="1">
      <c r="A16" s="54" t="s">
        <v>167</v>
      </c>
      <c r="B16" s="46" t="s">
        <v>53</v>
      </c>
      <c r="C16" s="36" t="s">
        <v>51</v>
      </c>
      <c r="D16" s="44"/>
      <c r="E16" s="44"/>
      <c r="F16" s="44"/>
      <c r="G16" s="44"/>
      <c r="H16" s="44"/>
      <c r="I16" s="44"/>
    </row>
    <row r="17" spans="1:9" ht="12.75" customHeight="1">
      <c r="A17" s="54"/>
      <c r="B17" s="38" t="s">
        <v>54</v>
      </c>
      <c r="C17" s="36" t="s">
        <v>51</v>
      </c>
      <c r="D17" s="44"/>
      <c r="E17" s="44"/>
      <c r="F17" s="44"/>
      <c r="G17" s="44"/>
      <c r="H17" s="44"/>
      <c r="I17" s="44"/>
    </row>
    <row r="18" spans="1:9" ht="12.75" customHeight="1">
      <c r="A18" s="54"/>
      <c r="B18" s="38" t="s">
        <v>55</v>
      </c>
      <c r="C18" s="36" t="s">
        <v>51</v>
      </c>
      <c r="D18" s="44"/>
      <c r="E18" s="44"/>
      <c r="F18" s="44"/>
      <c r="G18" s="44"/>
      <c r="H18" s="44"/>
      <c r="I18" s="44"/>
    </row>
    <row r="19" spans="1:9" ht="12.75" customHeight="1">
      <c r="A19" s="54"/>
      <c r="B19" s="38" t="s">
        <v>56</v>
      </c>
      <c r="C19" s="36" t="s">
        <v>51</v>
      </c>
      <c r="D19" s="44"/>
      <c r="E19" s="44"/>
      <c r="F19" s="44"/>
      <c r="G19" s="44"/>
      <c r="H19" s="44"/>
      <c r="I19" s="44"/>
    </row>
    <row r="20" spans="1:9" ht="12.75" customHeight="1">
      <c r="A20" s="54"/>
      <c r="B20" s="38" t="s">
        <v>57</v>
      </c>
      <c r="C20" s="36" t="s">
        <v>51</v>
      </c>
      <c r="D20" s="44"/>
      <c r="E20" s="44"/>
      <c r="F20" s="44"/>
      <c r="G20" s="44"/>
      <c r="H20" s="44"/>
      <c r="I20" s="44"/>
    </row>
    <row r="21" spans="1:9" ht="12.75" customHeight="1">
      <c r="A21" s="54" t="s">
        <v>168</v>
      </c>
      <c r="B21" s="46" t="s">
        <v>58</v>
      </c>
      <c r="C21" s="36" t="s">
        <v>51</v>
      </c>
      <c r="D21" s="44"/>
      <c r="E21" s="44"/>
      <c r="F21" s="44"/>
      <c r="G21" s="44"/>
      <c r="H21" s="44"/>
      <c r="I21" s="44"/>
    </row>
    <row r="22" spans="1:9" ht="12.75" customHeight="1">
      <c r="A22" s="54" t="s">
        <v>169</v>
      </c>
      <c r="B22" s="37" t="s">
        <v>59</v>
      </c>
      <c r="C22" s="36" t="s">
        <v>36</v>
      </c>
      <c r="D22" s="44"/>
      <c r="E22" s="44"/>
      <c r="F22" s="44"/>
      <c r="G22" s="44"/>
      <c r="H22" s="44"/>
      <c r="I22" s="44"/>
    </row>
    <row r="23" spans="1:9" ht="25.5" customHeight="1">
      <c r="A23" s="54" t="s">
        <v>170</v>
      </c>
      <c r="B23" s="38" t="s">
        <v>60</v>
      </c>
      <c r="C23" s="54" t="s">
        <v>61</v>
      </c>
      <c r="D23" s="44"/>
      <c r="E23" s="44"/>
      <c r="F23" s="44"/>
      <c r="G23" s="44"/>
      <c r="H23" s="44"/>
      <c r="I23" s="44"/>
    </row>
    <row r="24" spans="1:9" ht="12.75" customHeight="1">
      <c r="A24" s="54" t="s">
        <v>171</v>
      </c>
      <c r="B24" s="46" t="s">
        <v>62</v>
      </c>
      <c r="C24" s="36" t="s">
        <v>51</v>
      </c>
      <c r="D24" s="44"/>
      <c r="E24" s="44"/>
      <c r="F24" s="44"/>
      <c r="G24" s="44"/>
      <c r="H24" s="44"/>
      <c r="I24" s="44"/>
    </row>
    <row r="25" spans="1:9" ht="12.75" customHeight="1">
      <c r="A25" s="54" t="s">
        <v>172</v>
      </c>
      <c r="B25" s="37" t="s">
        <v>63</v>
      </c>
      <c r="C25" s="36" t="s">
        <v>175</v>
      </c>
      <c r="D25" s="44"/>
      <c r="E25" s="44"/>
      <c r="F25" s="44"/>
      <c r="G25" s="44"/>
      <c r="H25" s="44"/>
      <c r="I25" s="44"/>
    </row>
    <row r="26" spans="1:9" ht="15" customHeight="1">
      <c r="A26" s="54"/>
      <c r="B26" s="38" t="s">
        <v>64</v>
      </c>
      <c r="C26" s="36" t="s">
        <v>175</v>
      </c>
      <c r="D26" s="44"/>
      <c r="E26" s="44"/>
      <c r="F26" s="44"/>
      <c r="G26" s="44"/>
      <c r="H26" s="44"/>
      <c r="I26" s="44"/>
    </row>
    <row r="27" spans="1:9">
      <c r="A27" s="54"/>
      <c r="B27" s="38" t="s">
        <v>65</v>
      </c>
      <c r="C27" s="36" t="s">
        <v>175</v>
      </c>
      <c r="D27" s="44"/>
      <c r="E27" s="44"/>
      <c r="F27" s="44"/>
      <c r="G27" s="44"/>
      <c r="H27" s="44"/>
      <c r="I27" s="44"/>
    </row>
    <row r="28" spans="1:9">
      <c r="A28" s="8"/>
      <c r="B28" s="33"/>
      <c r="C28" s="32"/>
      <c r="D28" s="33"/>
      <c r="E28" s="33"/>
      <c r="F28" s="33"/>
      <c r="G28" s="33"/>
      <c r="H28" s="33"/>
      <c r="I28" s="33"/>
    </row>
    <row r="29" spans="1:9">
      <c r="A29" s="94" t="s">
        <v>173</v>
      </c>
      <c r="B29" s="94"/>
      <c r="C29" s="94"/>
      <c r="D29" s="94"/>
      <c r="E29" s="94"/>
      <c r="F29" s="94"/>
      <c r="G29" s="94"/>
      <c r="H29" s="94"/>
      <c r="I29" s="94"/>
    </row>
    <row r="30" spans="1:9">
      <c r="A30" s="94" t="s">
        <v>178</v>
      </c>
      <c r="B30" s="94"/>
      <c r="C30" s="94"/>
      <c r="D30" s="94"/>
      <c r="E30" s="94"/>
      <c r="F30" s="94"/>
      <c r="G30" s="94"/>
      <c r="H30" s="94"/>
      <c r="I30" s="94"/>
    </row>
    <row r="31" spans="1:9">
      <c r="A31" s="94" t="s">
        <v>187</v>
      </c>
      <c r="B31" s="94"/>
      <c r="C31" s="94"/>
      <c r="D31" s="94"/>
      <c r="E31" s="94"/>
      <c r="F31" s="94"/>
      <c r="G31" s="94"/>
      <c r="H31" s="94"/>
      <c r="I31" s="94"/>
    </row>
    <row r="32" spans="1:9">
      <c r="A32" s="94"/>
      <c r="B32" s="94"/>
      <c r="C32" s="94"/>
      <c r="D32" s="94"/>
      <c r="E32" s="94"/>
      <c r="F32" s="94"/>
      <c r="G32" s="94"/>
      <c r="H32" s="94"/>
      <c r="I32" s="94"/>
    </row>
  </sheetData>
  <mergeCells count="15">
    <mergeCell ref="A29:I29"/>
    <mergeCell ref="A30:I30"/>
    <mergeCell ref="A31:I31"/>
    <mergeCell ref="A32:I32"/>
    <mergeCell ref="A10:I10"/>
    <mergeCell ref="H11:I11"/>
    <mergeCell ref="H12:I12"/>
    <mergeCell ref="A4:I4"/>
    <mergeCell ref="A5:I5"/>
    <mergeCell ref="A7:A9"/>
    <mergeCell ref="B7:B9"/>
    <mergeCell ref="C7:C9"/>
    <mergeCell ref="D7:E7"/>
    <mergeCell ref="F7:G7"/>
    <mergeCell ref="H7:I7"/>
  </mergeCells>
  <conditionalFormatting sqref="K11">
    <cfRule type="containsText" dxfId="21" priority="1" operator="containsText" text="ложь">
      <formula>NOT(ISERROR(SEARCH("ложь",K11)))</formula>
    </cfRule>
    <cfRule type="containsText" dxfId="20" priority="2" operator="containsText" text="истина">
      <formula>NOT(ISERROR(SEARCH("истина",K11)))</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D41"/>
  <sheetViews>
    <sheetView topLeftCell="A4" zoomScaleNormal="100" workbookViewId="0">
      <selection activeCell="C20" sqref="C20"/>
    </sheetView>
  </sheetViews>
  <sheetFormatPr defaultRowHeight="12.75"/>
  <cols>
    <col min="1" max="1" width="4.7109375" style="12" customWidth="1"/>
    <col min="2" max="2" width="123.28515625" style="7" customWidth="1"/>
    <col min="3" max="3" width="58.5703125" style="12" customWidth="1"/>
    <col min="4" max="16384" width="9.140625" style="12"/>
  </cols>
  <sheetData>
    <row r="1" spans="1:4">
      <c r="A1" s="91" t="s">
        <v>190</v>
      </c>
      <c r="B1" s="91"/>
      <c r="C1" s="91"/>
    </row>
    <row r="2" spans="1:4" ht="46.5" customHeight="1">
      <c r="A2" s="92" t="str">
        <f>Титульный!A4</f>
        <v>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v>
      </c>
      <c r="B2" s="92"/>
      <c r="C2" s="92"/>
    </row>
    <row r="3" spans="1:4">
      <c r="A3" s="14" t="s">
        <v>72</v>
      </c>
      <c r="B3" s="13">
        <f>Титульный!B5</f>
        <v>2018</v>
      </c>
      <c r="C3" s="13" t="s">
        <v>73</v>
      </c>
    </row>
    <row r="4" spans="1:4" ht="13.5" thickBot="1">
      <c r="A4" s="13"/>
      <c r="B4" s="14"/>
      <c r="C4" s="13"/>
    </row>
    <row r="5" spans="1:4" s="16" customFormat="1" ht="23.25" thickBot="1">
      <c r="A5" s="17">
        <v>1</v>
      </c>
      <c r="B5" s="18" t="s">
        <v>79</v>
      </c>
      <c r="C5" s="61" t="s">
        <v>6</v>
      </c>
      <c r="D5" s="19"/>
    </row>
    <row r="6" spans="1:4" s="16" customFormat="1" ht="11.25">
      <c r="A6" s="87">
        <v>2</v>
      </c>
      <c r="B6" s="84" t="s">
        <v>80</v>
      </c>
      <c r="C6" s="58" t="s">
        <v>0</v>
      </c>
    </row>
    <row r="7" spans="1:4" s="16" customFormat="1" ht="11.25">
      <c r="A7" s="88"/>
      <c r="B7" s="85"/>
      <c r="C7" s="59" t="s">
        <v>33</v>
      </c>
    </row>
    <row r="8" spans="1:4" s="16" customFormat="1" ht="11.25">
      <c r="A8" s="88"/>
      <c r="B8" s="85"/>
      <c r="C8" s="59" t="s">
        <v>35</v>
      </c>
    </row>
    <row r="9" spans="1:4" s="16" customFormat="1" ht="11.25">
      <c r="A9" s="88"/>
      <c r="B9" s="85"/>
      <c r="C9" s="59" t="s">
        <v>31</v>
      </c>
    </row>
    <row r="10" spans="1:4" s="16" customFormat="1" ht="11.25">
      <c r="A10" s="88"/>
      <c r="B10" s="85"/>
      <c r="C10" s="59" t="s">
        <v>28</v>
      </c>
    </row>
    <row r="11" spans="1:4" s="16" customFormat="1" ht="11.25">
      <c r="A11" s="88"/>
      <c r="B11" s="85"/>
      <c r="C11" s="59" t="s">
        <v>32</v>
      </c>
    </row>
    <row r="12" spans="1:4" s="16" customFormat="1" ht="11.25">
      <c r="A12" s="88"/>
      <c r="B12" s="85"/>
      <c r="C12" s="59" t="s">
        <v>46</v>
      </c>
    </row>
    <row r="13" spans="1:4" s="16" customFormat="1" ht="11.25" hidden="1">
      <c r="A13" s="88"/>
      <c r="B13" s="85"/>
      <c r="C13" s="57" t="s">
        <v>34</v>
      </c>
    </row>
    <row r="14" spans="1:4" s="16" customFormat="1" ht="11.25">
      <c r="A14" s="88"/>
      <c r="B14" s="85"/>
      <c r="C14" s="57" t="s">
        <v>48</v>
      </c>
    </row>
    <row r="15" spans="1:4" s="16" customFormat="1" ht="11.25">
      <c r="A15" s="88"/>
      <c r="B15" s="85"/>
      <c r="C15" s="57" t="s">
        <v>74</v>
      </c>
    </row>
    <row r="16" spans="1:4" s="16" customFormat="1" ht="11.25">
      <c r="A16" s="88"/>
      <c r="B16" s="85"/>
      <c r="C16" s="57" t="s">
        <v>49</v>
      </c>
    </row>
    <row r="17" spans="1:3" s="16" customFormat="1" ht="11.25">
      <c r="A17" s="88"/>
      <c r="B17" s="85"/>
      <c r="C17" s="59" t="s">
        <v>30</v>
      </c>
    </row>
    <row r="18" spans="1:3" s="16" customFormat="1" ht="11.25">
      <c r="A18" s="88"/>
      <c r="B18" s="85"/>
      <c r="C18" s="59" t="s">
        <v>47</v>
      </c>
    </row>
    <row r="19" spans="1:3" s="16" customFormat="1" ht="11.25">
      <c r="A19" s="88"/>
      <c r="B19" s="85"/>
      <c r="C19" s="59" t="s">
        <v>29</v>
      </c>
    </row>
    <row r="20" spans="1:3" s="16" customFormat="1" ht="11.25">
      <c r="A20" s="89"/>
      <c r="B20" s="85"/>
      <c r="C20" s="59" t="s">
        <v>75</v>
      </c>
    </row>
    <row r="21" spans="1:3" s="16" customFormat="1" ht="11.25">
      <c r="A21" s="89"/>
      <c r="B21" s="85"/>
      <c r="C21" s="59" t="s">
        <v>76</v>
      </c>
    </row>
    <row r="22" spans="1:3" s="16" customFormat="1" ht="12" thickBot="1">
      <c r="A22" s="90"/>
      <c r="B22" s="86"/>
      <c r="C22" s="60" t="s">
        <v>77</v>
      </c>
    </row>
    <row r="23" spans="1:3" s="16" customFormat="1" ht="11.25">
      <c r="A23" s="78">
        <v>3</v>
      </c>
      <c r="B23" s="81" t="s">
        <v>81</v>
      </c>
      <c r="C23" s="58" t="s">
        <v>0</v>
      </c>
    </row>
    <row r="24" spans="1:3" s="16" customFormat="1" ht="11.25">
      <c r="A24" s="79"/>
      <c r="B24" s="82"/>
      <c r="C24" s="59" t="s">
        <v>33</v>
      </c>
    </row>
    <row r="25" spans="1:3" s="16" customFormat="1" ht="11.25">
      <c r="A25" s="79"/>
      <c r="B25" s="82"/>
      <c r="C25" s="59" t="s">
        <v>35</v>
      </c>
    </row>
    <row r="26" spans="1:3" s="16" customFormat="1" ht="11.25">
      <c r="A26" s="79"/>
      <c r="B26" s="82"/>
      <c r="C26" s="59" t="s">
        <v>31</v>
      </c>
    </row>
    <row r="27" spans="1:3" s="16" customFormat="1" ht="11.25">
      <c r="A27" s="79"/>
      <c r="B27" s="82"/>
      <c r="C27" s="59" t="s">
        <v>28</v>
      </c>
    </row>
    <row r="28" spans="1:3" s="16" customFormat="1" ht="11.25">
      <c r="A28" s="79"/>
      <c r="B28" s="82"/>
      <c r="C28" s="59" t="s">
        <v>32</v>
      </c>
    </row>
    <row r="29" spans="1:3" s="16" customFormat="1" ht="11.25">
      <c r="A29" s="79"/>
      <c r="B29" s="82"/>
      <c r="C29" s="59" t="s">
        <v>46</v>
      </c>
    </row>
    <row r="30" spans="1:3" s="16" customFormat="1" ht="11.25" hidden="1">
      <c r="A30" s="79"/>
      <c r="B30" s="82"/>
      <c r="C30" s="57" t="s">
        <v>34</v>
      </c>
    </row>
    <row r="31" spans="1:3" s="16" customFormat="1" ht="11.25">
      <c r="A31" s="79"/>
      <c r="B31" s="82"/>
      <c r="C31" s="57" t="s">
        <v>48</v>
      </c>
    </row>
    <row r="32" spans="1:3" s="16" customFormat="1" ht="11.25">
      <c r="A32" s="79"/>
      <c r="B32" s="82"/>
      <c r="C32" s="57" t="s">
        <v>74</v>
      </c>
    </row>
    <row r="33" spans="1:3" s="16" customFormat="1" ht="11.25">
      <c r="A33" s="79"/>
      <c r="B33" s="82"/>
      <c r="C33" s="57" t="s">
        <v>49</v>
      </c>
    </row>
    <row r="34" spans="1:3" s="16" customFormat="1" ht="11.25">
      <c r="A34" s="79"/>
      <c r="B34" s="82"/>
      <c r="C34" s="59" t="s">
        <v>30</v>
      </c>
    </row>
    <row r="35" spans="1:3" s="16" customFormat="1" ht="11.25">
      <c r="A35" s="79"/>
      <c r="B35" s="82"/>
      <c r="C35" s="59" t="s">
        <v>47</v>
      </c>
    </row>
    <row r="36" spans="1:3" s="16" customFormat="1" ht="11.25">
      <c r="A36" s="79"/>
      <c r="B36" s="82"/>
      <c r="C36" s="59" t="s">
        <v>29</v>
      </c>
    </row>
    <row r="37" spans="1:3" s="16" customFormat="1" ht="11.25">
      <c r="A37" s="79"/>
      <c r="B37" s="82"/>
      <c r="C37" s="59" t="s">
        <v>75</v>
      </c>
    </row>
    <row r="38" spans="1:3" s="16" customFormat="1" ht="11.25">
      <c r="A38" s="79"/>
      <c r="B38" s="82"/>
      <c r="C38" s="59" t="s">
        <v>76</v>
      </c>
    </row>
    <row r="39" spans="1:3" s="16" customFormat="1" ht="12" thickBot="1">
      <c r="A39" s="80"/>
      <c r="B39" s="83"/>
      <c r="C39" s="60" t="s">
        <v>77</v>
      </c>
    </row>
    <row r="41" spans="1:3">
      <c r="C41" s="24"/>
    </row>
  </sheetData>
  <mergeCells count="6">
    <mergeCell ref="A23:A39"/>
    <mergeCell ref="B23:B39"/>
    <mergeCell ref="B6:B22"/>
    <mergeCell ref="A6:A22"/>
    <mergeCell ref="A1:C1"/>
    <mergeCell ref="A2:C2"/>
  </mergeCells>
  <hyperlinks>
    <hyperlink ref="C6" location="'АТЭЦ ДМ_П4'!A1" display="Аргаяшская ТЭЦ без ДПМ/НВ"/>
    <hyperlink ref="C7" location="'АТЭЦ НМ_П4'!A1" display="Аргаяшская ТЭЦ (ТГ 4)"/>
    <hyperlink ref="C8" location="'ЧТЭЦ-1 ДМ_П4'!A1" display="Челябинская ТЭЦ-1 без ДПМ/НВ"/>
    <hyperlink ref="C9" location="'ЧТЭЦ-1 НМ_П4'!A1" display="Челябинская ТЭЦ-1 (ТГ-10, ТГ-11) НВ"/>
    <hyperlink ref="C5" location="'Информация об организации'!A1" display="Открытое акционерное общество &quot;Фортум&quot;"/>
    <hyperlink ref="C10" location="'ЧТЭЦ-2_П4'!A1" display="Челябинская ТЭЦ-2"/>
    <hyperlink ref="C11" location="'ЧТЭЦ-3 ДМ_П4'!A1" display="Челябинская ТЭЦ-3 без ДПМ/НВ"/>
    <hyperlink ref="C12" location="'ЧТЭЦ-3 НМ_П4'!A1" display="Челябинская ТЭЦ-3 (БЛ 3) ДПМ"/>
    <hyperlink ref="C13" location="'ЧГРЭС ДМ_П4'!A1" display="Челябинская ГРЭС без ДПМ/НВ"/>
    <hyperlink ref="C14" location="'ЧГРЭС Б1_П4'!A1" display="Челябинская ГРЭС (БЛ 1) ДПМ"/>
    <hyperlink ref="C15" location="'ЧГРЭС Б2_П4'!A1" display="Челябинская ГРЭС (БЛ 2) ДПМ"/>
    <hyperlink ref="C16" location="'ЧГРЭС Б3_П4'!A1" display="Челябинская ГРЭС (БЛ 3) НВ"/>
    <hyperlink ref="C17" location="'ТТЭЦ-1 ДМ_П4'!A1" display="Тюменская ТЭЦ-1 без ДПМ/НВ"/>
    <hyperlink ref="C18" location="'ТТЭЦ-1 НМ_П4'!A1" display="Тюменская ТЭЦ-1 (БЛ 2) ДПМ"/>
    <hyperlink ref="C19" location="'ТТЭЦ-2_П4'!A1" display="Тюменская ТЭЦ-2"/>
    <hyperlink ref="C20" location="'НГРЭС Б1_П4'!A1" display="Няганская ГРЭС (БЛ 1) ДПМ"/>
    <hyperlink ref="C21" location="'НГРЭС Б2_П4'!A1" display="Няганская ГРЭС (БЛ 2) ДПМ"/>
    <hyperlink ref="C22" location="'НГРЭС Б3_П4'!A1" display="Няганская ГРЭС (БЛ 3) ДПМ"/>
    <hyperlink ref="C23" location="'АТЭЦ ДМ_П5'!A1" display="Аргаяшская ТЭЦ без ДПМ/НВ"/>
    <hyperlink ref="C24" location="'АТЭЦ НМ_П5'!A1" display="Аргаяшская ТЭЦ (ТГ 4)"/>
    <hyperlink ref="C25" location="'ЧТЭЦ-1 ДМ_П5'!A1" display="Челябинская ТЭЦ-1 без ДПМ/НВ"/>
    <hyperlink ref="C26" location="'ЧТЭЦ-1 НМ_П5'!A1" display="Челябинская ТЭЦ-1 (ТГ-10, ТГ-11) НВ"/>
    <hyperlink ref="C27" location="'ЧТЭЦ-2_П5'!A1" display="Челябинская ТЭЦ-2"/>
    <hyperlink ref="C28" location="'ЧТЭЦ-3 ДМ_П5'!A1" display="Челябинская ТЭЦ-3 без ДПМ/НВ"/>
    <hyperlink ref="C29" location="'ЧТЭЦ-3 НМ_П5'!A1" display="Челябинская ТЭЦ-3 (БЛ 3) ДПМ"/>
    <hyperlink ref="C30" location="'ЧГРЭС ДМ_П5'!A1" display="Челябинская ГРЭС без ДПМ/НВ"/>
    <hyperlink ref="C31" location="'ЧГРЭС Б1_П5'!A1" display="Челябинская ГРЭС (БЛ 1) ДПМ"/>
    <hyperlink ref="C32" location="'ЧГРЭС Б2_П5'!A1" display="Челябинская ГРЭС (БЛ 2) ДПМ"/>
    <hyperlink ref="C33" location="'ЧГРЭС Б3_П5'!A1" display="Челябинская ГРЭС (БЛ 3) НВ"/>
    <hyperlink ref="C34" location="'ТТЭЦ-1 ДМ_П5'!A1" display="Тюменская ТЭЦ-1 без ДПМ/НВ"/>
    <hyperlink ref="C35" location="'ТТЭЦ-1 НМ_П5'!A1" display="Тюменская ТЭЦ-1 (БЛ 2) ДПМ"/>
    <hyperlink ref="C36" location="'ТТЭЦ-2_П5'!A1" display="Тюменская ТЭЦ-2"/>
    <hyperlink ref="C37" location="'НГРЭС Б1_П5'!A1" display="Няганская ГРЭС (БЛ 1) ДПМ"/>
    <hyperlink ref="C38" location="'НГРЭС Б2_П5'!A1" display="Няганская ГРЭС (БЛ 2) ДПМ"/>
    <hyperlink ref="C39" location="'НГРЭС Б3_П5'!A1" display="Няганская ГРЭС (БЛ 3) ДПМ"/>
  </hyperlinks>
  <pageMargins left="0.7" right="0.7" top="0.75" bottom="0.75" header="0.3" footer="0.3"/>
  <pageSetup paperSize="9" orientation="portrait"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52"/>
  <sheetViews>
    <sheetView zoomScaleNormal="100" workbookViewId="0">
      <pane xSplit="3" ySplit="9" topLeftCell="D19" activePane="bottomRight" state="frozen"/>
      <selection activeCell="N23" sqref="N23"/>
      <selection pane="topRight" activeCell="N23" sqref="N23"/>
      <selection pane="bottomLeft" activeCell="N23" sqref="N23"/>
      <selection pane="bottomRight" activeCell="N23" sqref="N23"/>
    </sheetView>
  </sheetViews>
  <sheetFormatPr defaultRowHeight="12.75"/>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182</v>
      </c>
    </row>
    <row r="2" spans="1:6">
      <c r="F2" s="34" t="s">
        <v>82</v>
      </c>
    </row>
    <row r="4" spans="1:6">
      <c r="A4" s="95" t="s">
        <v>43</v>
      </c>
      <c r="B4" s="95"/>
      <c r="C4" s="95"/>
      <c r="D4" s="95"/>
      <c r="E4" s="95"/>
      <c r="F4" s="95"/>
    </row>
    <row r="5" spans="1:6">
      <c r="A5" s="95" t="str">
        <f>Титульный!$C$17</f>
        <v>Челябинская ГРЭС (БЛ 2) ДПМ</v>
      </c>
      <c r="B5" s="95"/>
      <c r="C5" s="95"/>
      <c r="D5" s="95"/>
      <c r="E5" s="95"/>
      <c r="F5" s="95"/>
    </row>
    <row r="6" spans="1:6">
      <c r="A6" s="53"/>
      <c r="B6" s="53"/>
      <c r="C6" s="53"/>
      <c r="D6" s="53"/>
      <c r="E6" s="53"/>
      <c r="F6" s="53"/>
    </row>
    <row r="7" spans="1:6" s="8" customFormat="1" ht="38.25">
      <c r="A7" s="96" t="s">
        <v>2</v>
      </c>
      <c r="B7" s="96" t="s">
        <v>13</v>
      </c>
      <c r="C7" s="96" t="s">
        <v>14</v>
      </c>
      <c r="D7" s="54" t="s">
        <v>155</v>
      </c>
      <c r="E7" s="54" t="s">
        <v>156</v>
      </c>
      <c r="F7" s="54" t="s">
        <v>157</v>
      </c>
    </row>
    <row r="8" spans="1:6" s="8" customFormat="1">
      <c r="A8" s="96"/>
      <c r="B8" s="96"/>
      <c r="C8" s="96"/>
      <c r="D8" s="54">
        <f>Титульный!$B$5-2</f>
        <v>2016</v>
      </c>
      <c r="E8" s="54">
        <f>Титульный!$B$5-1</f>
        <v>2017</v>
      </c>
      <c r="F8" s="54">
        <f>Титульный!$B$5</f>
        <v>2018</v>
      </c>
    </row>
    <row r="9" spans="1:6" s="8" customFormat="1">
      <c r="A9" s="96"/>
      <c r="B9" s="96"/>
      <c r="C9" s="96"/>
      <c r="D9" s="54" t="s">
        <v>73</v>
      </c>
      <c r="E9" s="54" t="s">
        <v>73</v>
      </c>
      <c r="F9" s="54" t="s">
        <v>73</v>
      </c>
    </row>
    <row r="10" spans="1:6">
      <c r="A10" s="36" t="s">
        <v>94</v>
      </c>
      <c r="B10" s="37" t="s">
        <v>37</v>
      </c>
      <c r="C10" s="36" t="s">
        <v>39</v>
      </c>
      <c r="D10" s="41"/>
      <c r="E10" s="41"/>
      <c r="F10" s="29">
        <f>'[35]0.1'!$L$11</f>
        <v>247.5</v>
      </c>
    </row>
    <row r="11" spans="1:6" ht="38.25">
      <c r="A11" s="36" t="s">
        <v>95</v>
      </c>
      <c r="B11" s="37" t="s">
        <v>38</v>
      </c>
      <c r="C11" s="36" t="s">
        <v>39</v>
      </c>
      <c r="D11" s="41"/>
      <c r="E11" s="41"/>
      <c r="F11" s="29">
        <f>'[35]0.1'!$L$12</f>
        <v>235.75607292200033</v>
      </c>
    </row>
    <row r="12" spans="1:6">
      <c r="A12" s="36" t="s">
        <v>96</v>
      </c>
      <c r="B12" s="37" t="s">
        <v>97</v>
      </c>
      <c r="C12" s="36" t="s">
        <v>158</v>
      </c>
      <c r="D12" s="41"/>
      <c r="E12" s="41"/>
      <c r="F12" s="29">
        <f>'[35]0.1'!$L$13</f>
        <v>1635.2240000000002</v>
      </c>
    </row>
    <row r="13" spans="1:6">
      <c r="A13" s="36" t="s">
        <v>98</v>
      </c>
      <c r="B13" s="37" t="s">
        <v>99</v>
      </c>
      <c r="C13" s="36" t="s">
        <v>158</v>
      </c>
      <c r="D13" s="41"/>
      <c r="E13" s="41"/>
      <c r="F13" s="29">
        <f>'[35]0.1'!$L$15</f>
        <v>1532.4090000000001</v>
      </c>
    </row>
    <row r="14" spans="1:6">
      <c r="A14" s="36" t="s">
        <v>100</v>
      </c>
      <c r="B14" s="37" t="s">
        <v>101</v>
      </c>
      <c r="C14" s="36" t="s">
        <v>102</v>
      </c>
      <c r="D14" s="41"/>
      <c r="E14" s="41"/>
      <c r="F14" s="29">
        <f>'[35]0.1'!$L$16</f>
        <v>867.42399999999998</v>
      </c>
    </row>
    <row r="15" spans="1:6">
      <c r="A15" s="36" t="s">
        <v>103</v>
      </c>
      <c r="B15" s="37" t="s">
        <v>104</v>
      </c>
      <c r="C15" s="36" t="s">
        <v>102</v>
      </c>
      <c r="D15" s="41"/>
      <c r="E15" s="41"/>
      <c r="F15" s="29">
        <f>'[35]0.1'!$L$17</f>
        <v>824.68399999999997</v>
      </c>
    </row>
    <row r="16" spans="1:6">
      <c r="A16" s="36" t="s">
        <v>105</v>
      </c>
      <c r="B16" s="37" t="s">
        <v>15</v>
      </c>
      <c r="C16" s="36" t="s">
        <v>106</v>
      </c>
      <c r="D16" s="41"/>
      <c r="E16" s="41"/>
      <c r="F16" s="29">
        <f>'[35]0.1'!$L$43</f>
        <v>1401633.0344994017</v>
      </c>
    </row>
    <row r="17" spans="1:8">
      <c r="A17" s="36" t="s">
        <v>107</v>
      </c>
      <c r="B17" s="38" t="s">
        <v>18</v>
      </c>
      <c r="C17" s="36" t="s">
        <v>106</v>
      </c>
      <c r="D17" s="41"/>
      <c r="E17" s="41"/>
      <c r="F17" s="29">
        <f>'[35]0.1'!$J$43</f>
        <v>1401633.0344994017</v>
      </c>
    </row>
    <row r="18" spans="1:8">
      <c r="A18" s="36" t="s">
        <v>108</v>
      </c>
      <c r="B18" s="38" t="s">
        <v>19</v>
      </c>
      <c r="C18" s="36" t="s">
        <v>106</v>
      </c>
      <c r="D18" s="41"/>
      <c r="E18" s="41"/>
      <c r="F18" s="29">
        <f>'[35]0.1'!$K$43</f>
        <v>0</v>
      </c>
    </row>
    <row r="19" spans="1:8" ht="25.5">
      <c r="A19" s="36" t="s">
        <v>109</v>
      </c>
      <c r="B19" s="38" t="s">
        <v>20</v>
      </c>
      <c r="C19" s="36" t="s">
        <v>106</v>
      </c>
      <c r="D19" s="41"/>
      <c r="E19" s="41"/>
      <c r="F19" s="41"/>
    </row>
    <row r="20" spans="1:8">
      <c r="A20" s="36" t="s">
        <v>110</v>
      </c>
      <c r="B20" s="37" t="s">
        <v>111</v>
      </c>
      <c r="C20" s="36" t="s">
        <v>106</v>
      </c>
      <c r="D20" s="41"/>
      <c r="E20" s="41"/>
      <c r="F20" s="29">
        <f>'[35]0.1'!$L$31</f>
        <v>1922390.9355521107</v>
      </c>
      <c r="G20" s="47"/>
      <c r="H20" s="47"/>
    </row>
    <row r="21" spans="1:8">
      <c r="A21" s="36" t="s">
        <v>112</v>
      </c>
      <c r="B21" s="38" t="s">
        <v>113</v>
      </c>
      <c r="C21" s="36" t="s">
        <v>106</v>
      </c>
      <c r="D21" s="41"/>
      <c r="E21" s="41"/>
      <c r="F21" s="29">
        <f>'[35]0.1'!$L$32</f>
        <v>1399899.8799204018</v>
      </c>
      <c r="G21" s="47"/>
      <c r="H21" s="47"/>
    </row>
    <row r="22" spans="1:8" ht="25.5">
      <c r="A22" s="36"/>
      <c r="B22" s="38" t="s">
        <v>114</v>
      </c>
      <c r="C22" s="36" t="s">
        <v>40</v>
      </c>
      <c r="D22" s="41"/>
      <c r="E22" s="41"/>
      <c r="F22" s="29">
        <f>'[35]4'!$M$24</f>
        <v>242.2</v>
      </c>
      <c r="G22" s="47"/>
      <c r="H22" s="47"/>
    </row>
    <row r="23" spans="1:8">
      <c r="A23" s="36" t="s">
        <v>115</v>
      </c>
      <c r="B23" s="38" t="s">
        <v>116</v>
      </c>
      <c r="C23" s="36" t="s">
        <v>106</v>
      </c>
      <c r="D23" s="41"/>
      <c r="E23" s="41"/>
      <c r="F23" s="29">
        <f>'[35]0.1'!$L$33</f>
        <v>522491.05563170882</v>
      </c>
    </row>
    <row r="24" spans="1:8">
      <c r="A24" s="36"/>
      <c r="B24" s="38" t="s">
        <v>117</v>
      </c>
      <c r="C24" s="36" t="s">
        <v>118</v>
      </c>
      <c r="D24" s="41"/>
      <c r="E24" s="41"/>
      <c r="F24" s="29">
        <f>'[35]4'!$M$28</f>
        <v>163.6</v>
      </c>
    </row>
    <row r="25" spans="1:8" ht="25.5">
      <c r="A25" s="36"/>
      <c r="B25" s="9" t="s">
        <v>119</v>
      </c>
      <c r="C25" s="36" t="s">
        <v>36</v>
      </c>
      <c r="D25" s="41"/>
      <c r="E25" s="41"/>
      <c r="F25" s="54" t="s">
        <v>66</v>
      </c>
    </row>
    <row r="26" spans="1:8">
      <c r="A26" s="36" t="s">
        <v>120</v>
      </c>
      <c r="B26" s="9" t="s">
        <v>21</v>
      </c>
      <c r="C26" s="36" t="s">
        <v>106</v>
      </c>
      <c r="D26" s="41"/>
      <c r="E26" s="41"/>
      <c r="F26" s="41"/>
    </row>
    <row r="27" spans="1:8" ht="25.5">
      <c r="A27" s="36" t="s">
        <v>121</v>
      </c>
      <c r="B27" s="9" t="s">
        <v>16</v>
      </c>
      <c r="C27" s="36" t="s">
        <v>36</v>
      </c>
      <c r="D27" s="41"/>
      <c r="E27" s="41"/>
      <c r="F27" s="41"/>
    </row>
    <row r="28" spans="1:8">
      <c r="A28" s="36" t="s">
        <v>122</v>
      </c>
      <c r="B28" s="38" t="s">
        <v>123</v>
      </c>
      <c r="C28" s="36" t="s">
        <v>124</v>
      </c>
      <c r="D28" s="41"/>
      <c r="E28" s="41"/>
      <c r="F28" s="41"/>
    </row>
    <row r="29" spans="1:8" ht="25.5">
      <c r="A29" s="39" t="s">
        <v>125</v>
      </c>
      <c r="B29" s="38" t="s">
        <v>126</v>
      </c>
      <c r="C29" s="54" t="s">
        <v>127</v>
      </c>
      <c r="D29" s="41"/>
      <c r="E29" s="41"/>
      <c r="F29" s="41"/>
    </row>
    <row r="30" spans="1:8" ht="25.5">
      <c r="A30" s="36" t="s">
        <v>128</v>
      </c>
      <c r="B30" s="38" t="s">
        <v>129</v>
      </c>
      <c r="C30" s="36" t="s">
        <v>36</v>
      </c>
      <c r="D30" s="41"/>
      <c r="E30" s="41"/>
      <c r="F30" s="41"/>
    </row>
    <row r="31" spans="1:8">
      <c r="A31" s="36" t="s">
        <v>130</v>
      </c>
      <c r="B31" s="9" t="s">
        <v>131</v>
      </c>
      <c r="C31" s="36" t="s">
        <v>106</v>
      </c>
      <c r="D31" s="41"/>
      <c r="E31" s="41"/>
      <c r="F31" s="41"/>
      <c r="G31" s="47"/>
    </row>
    <row r="32" spans="1:8">
      <c r="A32" s="36" t="s">
        <v>132</v>
      </c>
      <c r="B32" s="38" t="s">
        <v>22</v>
      </c>
      <c r="C32" s="36" t="s">
        <v>106</v>
      </c>
      <c r="D32" s="41"/>
      <c r="E32" s="41"/>
      <c r="F32" s="41"/>
    </row>
    <row r="33" spans="1:6">
      <c r="A33" s="36" t="s">
        <v>133</v>
      </c>
      <c r="B33" s="38" t="s">
        <v>23</v>
      </c>
      <c r="C33" s="36" t="s">
        <v>106</v>
      </c>
      <c r="D33" s="41"/>
      <c r="E33" s="41"/>
      <c r="F33" s="41"/>
    </row>
    <row r="34" spans="1:6" ht="25.5">
      <c r="A34" s="36" t="s">
        <v>134</v>
      </c>
      <c r="B34" s="38" t="s">
        <v>24</v>
      </c>
      <c r="C34" s="36" t="s">
        <v>106</v>
      </c>
      <c r="D34" s="41"/>
      <c r="E34" s="41"/>
      <c r="F34" s="41"/>
    </row>
    <row r="35" spans="1:6">
      <c r="A35" s="36" t="s">
        <v>185</v>
      </c>
      <c r="B35" s="38" t="s">
        <v>186</v>
      </c>
      <c r="C35" s="36" t="s">
        <v>106</v>
      </c>
      <c r="D35" s="41"/>
      <c r="E35" s="41"/>
      <c r="F35" s="41"/>
    </row>
    <row r="36" spans="1:6">
      <c r="A36" s="36" t="s">
        <v>135</v>
      </c>
      <c r="B36" s="9" t="s">
        <v>136</v>
      </c>
      <c r="C36" s="36" t="s">
        <v>106</v>
      </c>
      <c r="D36" s="41"/>
      <c r="E36" s="41"/>
      <c r="F36" s="41"/>
    </row>
    <row r="37" spans="1:6">
      <c r="A37" s="36" t="s">
        <v>137</v>
      </c>
      <c r="B37" s="38" t="s">
        <v>25</v>
      </c>
      <c r="C37" s="36" t="s">
        <v>106</v>
      </c>
      <c r="D37" s="41"/>
      <c r="E37" s="41"/>
      <c r="F37" s="41"/>
    </row>
    <row r="38" spans="1:6">
      <c r="A38" s="36" t="s">
        <v>138</v>
      </c>
      <c r="B38" s="38" t="s">
        <v>44</v>
      </c>
      <c r="C38" s="36" t="s">
        <v>106</v>
      </c>
      <c r="D38" s="41"/>
      <c r="E38" s="41"/>
      <c r="F38" s="41"/>
    </row>
    <row r="39" spans="1:6">
      <c r="A39" s="36" t="s">
        <v>139</v>
      </c>
      <c r="B39" s="9" t="s">
        <v>140</v>
      </c>
      <c r="C39" s="36" t="s">
        <v>106</v>
      </c>
      <c r="D39" s="41"/>
      <c r="E39" s="41"/>
      <c r="F39" s="41"/>
    </row>
    <row r="40" spans="1:6">
      <c r="A40" s="36" t="s">
        <v>141</v>
      </c>
      <c r="B40" s="38" t="s">
        <v>22</v>
      </c>
      <c r="C40" s="36" t="s">
        <v>106</v>
      </c>
      <c r="D40" s="41"/>
      <c r="E40" s="41"/>
      <c r="F40" s="41"/>
    </row>
    <row r="41" spans="1:6">
      <c r="A41" s="36" t="s">
        <v>142</v>
      </c>
      <c r="B41" s="38" t="s">
        <v>23</v>
      </c>
      <c r="C41" s="36" t="s">
        <v>106</v>
      </c>
      <c r="D41" s="41"/>
      <c r="E41" s="41"/>
      <c r="F41" s="41"/>
    </row>
    <row r="42" spans="1:6" ht="25.5">
      <c r="A42" s="36" t="s">
        <v>143</v>
      </c>
      <c r="B42" s="38" t="s">
        <v>24</v>
      </c>
      <c r="C42" s="36" t="s">
        <v>106</v>
      </c>
      <c r="D42" s="41"/>
      <c r="E42" s="41"/>
      <c r="F42" s="41"/>
    </row>
    <row r="43" spans="1:6" ht="25.5">
      <c r="A43" s="36" t="s">
        <v>144</v>
      </c>
      <c r="B43" s="9" t="s">
        <v>145</v>
      </c>
      <c r="C43" s="36" t="s">
        <v>106</v>
      </c>
      <c r="D43" s="41"/>
      <c r="E43" s="41"/>
      <c r="F43" s="41"/>
    </row>
    <row r="44" spans="1:6">
      <c r="A44" s="36" t="s">
        <v>146</v>
      </c>
      <c r="B44" s="38" t="s">
        <v>22</v>
      </c>
      <c r="C44" s="36" t="s">
        <v>106</v>
      </c>
      <c r="D44" s="41"/>
      <c r="E44" s="41"/>
      <c r="F44" s="41"/>
    </row>
    <row r="45" spans="1:6">
      <c r="A45" s="36" t="s">
        <v>147</v>
      </c>
      <c r="B45" s="38" t="s">
        <v>23</v>
      </c>
      <c r="C45" s="36" t="s">
        <v>106</v>
      </c>
      <c r="D45" s="41"/>
      <c r="E45" s="41"/>
      <c r="F45" s="41"/>
    </row>
    <row r="46" spans="1:6" ht="25.5">
      <c r="A46" s="36" t="s">
        <v>148</v>
      </c>
      <c r="B46" s="38" t="s">
        <v>24</v>
      </c>
      <c r="C46" s="36" t="s">
        <v>106</v>
      </c>
      <c r="D46" s="41"/>
      <c r="E46" s="41"/>
      <c r="F46" s="41"/>
    </row>
    <row r="47" spans="1:6">
      <c r="A47" s="36" t="s">
        <v>149</v>
      </c>
      <c r="B47" s="9" t="s">
        <v>184</v>
      </c>
      <c r="C47" s="36" t="s">
        <v>106</v>
      </c>
      <c r="D47" s="52">
        <v>9004290</v>
      </c>
      <c r="E47" s="41"/>
      <c r="F47" s="41"/>
    </row>
    <row r="48" spans="1:6" ht="25.5">
      <c r="A48" s="36" t="s">
        <v>150</v>
      </c>
      <c r="B48" s="9" t="s">
        <v>183</v>
      </c>
      <c r="C48" s="36" t="s">
        <v>151</v>
      </c>
      <c r="D48" s="31">
        <f>17458277/60471373</f>
        <v>0.28870316868776902</v>
      </c>
      <c r="E48" s="41"/>
      <c r="F48" s="41"/>
    </row>
    <row r="49" spans="1:6" ht="38.25">
      <c r="A49" s="36" t="s">
        <v>152</v>
      </c>
      <c r="B49" s="9" t="s">
        <v>17</v>
      </c>
      <c r="C49" s="36" t="s">
        <v>36</v>
      </c>
      <c r="D49" s="96" t="s">
        <v>153</v>
      </c>
      <c r="E49" s="96"/>
      <c r="F49" s="96"/>
    </row>
    <row r="50" spans="1:6">
      <c r="B50" s="8"/>
    </row>
    <row r="51" spans="1:6">
      <c r="A51" s="94" t="s">
        <v>154</v>
      </c>
      <c r="B51" s="94"/>
      <c r="C51" s="94"/>
      <c r="D51" s="94"/>
      <c r="E51" s="94"/>
      <c r="F51" s="94"/>
    </row>
    <row r="52" spans="1:6">
      <c r="A52" s="94" t="s">
        <v>193</v>
      </c>
      <c r="B52" s="94"/>
      <c r="C52" s="94"/>
      <c r="D52" s="94"/>
      <c r="E52" s="94"/>
      <c r="F52" s="94"/>
    </row>
  </sheetData>
  <mergeCells count="8">
    <mergeCell ref="A51:F51"/>
    <mergeCell ref="A52:F52"/>
    <mergeCell ref="A4:F4"/>
    <mergeCell ref="A5:F5"/>
    <mergeCell ref="A7:A9"/>
    <mergeCell ref="B7:B9"/>
    <mergeCell ref="C7:C9"/>
    <mergeCell ref="D49:F49"/>
  </mergeCells>
  <pageMargins left="0.70866141732283472" right="0.70866141732283472" top="0.74803149606299213" bottom="0.74803149606299213" header="0.31496062992125984" footer="0.31496062992125984"/>
  <pageSetup paperSize="9" scale="5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32"/>
  <sheetViews>
    <sheetView zoomScaleNormal="100" workbookViewId="0">
      <pane xSplit="3" ySplit="9" topLeftCell="D15" activePane="bottomRight" state="frozen"/>
      <selection activeCell="N23" sqref="N23"/>
      <selection pane="topRight" activeCell="N23" sqref="N23"/>
      <selection pane="bottomLeft" activeCell="N23" sqref="N23"/>
      <selection pane="bottomRight" activeCell="C1" sqref="C1:D1048576"/>
    </sheetView>
  </sheetViews>
  <sheetFormatPr defaultRowHeight="12.75"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0"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181</v>
      </c>
    </row>
    <row r="2" spans="1:11">
      <c r="F2" s="27"/>
      <c r="I2" s="26" t="s">
        <v>82</v>
      </c>
    </row>
    <row r="3" spans="1:11">
      <c r="F3" s="27"/>
    </row>
    <row r="4" spans="1:11">
      <c r="A4" s="75" t="s">
        <v>45</v>
      </c>
      <c r="B4" s="93"/>
      <c r="C4" s="93"/>
      <c r="D4" s="93"/>
      <c r="E4" s="93"/>
      <c r="F4" s="93"/>
      <c r="G4" s="93"/>
      <c r="H4" s="93"/>
      <c r="I4" s="93"/>
    </row>
    <row r="5" spans="1:11">
      <c r="A5" s="75" t="str">
        <f>Титульный!$C$17</f>
        <v>Челябинская ГРЭС (БЛ 2) ДПМ</v>
      </c>
      <c r="B5" s="93"/>
      <c r="C5" s="93"/>
      <c r="D5" s="93"/>
      <c r="E5" s="93"/>
      <c r="F5" s="93"/>
      <c r="G5" s="93"/>
      <c r="H5" s="93"/>
      <c r="I5" s="93"/>
    </row>
    <row r="7" spans="1:11" s="3" customFormat="1" ht="32.25" customHeight="1">
      <c r="A7" s="104" t="s">
        <v>93</v>
      </c>
      <c r="B7" s="104" t="s">
        <v>13</v>
      </c>
      <c r="C7" s="104" t="s">
        <v>159</v>
      </c>
      <c r="D7" s="104" t="s">
        <v>179</v>
      </c>
      <c r="E7" s="104"/>
      <c r="F7" s="104" t="s">
        <v>156</v>
      </c>
      <c r="G7" s="104"/>
      <c r="H7" s="104" t="s">
        <v>157</v>
      </c>
      <c r="I7" s="104"/>
      <c r="K7" s="56"/>
    </row>
    <row r="8" spans="1:11" s="3" customFormat="1">
      <c r="A8" s="104"/>
      <c r="B8" s="104"/>
      <c r="C8" s="104"/>
      <c r="D8" s="42">
        <f>Титульный!$B$5-2</f>
        <v>2016</v>
      </c>
      <c r="E8" s="43" t="s">
        <v>73</v>
      </c>
      <c r="F8" s="42">
        <f>Титульный!$B$5-1</f>
        <v>2017</v>
      </c>
      <c r="G8" s="43" t="s">
        <v>73</v>
      </c>
      <c r="H8" s="42">
        <f>Титульный!$B$5</f>
        <v>2018</v>
      </c>
      <c r="I8" s="43" t="s">
        <v>73</v>
      </c>
      <c r="K8" s="56"/>
    </row>
    <row r="9" spans="1:11" s="3" customFormat="1">
      <c r="A9" s="104"/>
      <c r="B9" s="104"/>
      <c r="C9" s="104"/>
      <c r="D9" s="55" t="s">
        <v>26</v>
      </c>
      <c r="E9" s="55" t="s">
        <v>27</v>
      </c>
      <c r="F9" s="55" t="s">
        <v>26</v>
      </c>
      <c r="G9" s="55" t="s">
        <v>27</v>
      </c>
      <c r="H9" s="55" t="s">
        <v>26</v>
      </c>
      <c r="I9" s="55" t="s">
        <v>27</v>
      </c>
    </row>
    <row r="10" spans="1:11" ht="12.75" customHeight="1">
      <c r="A10" s="100" t="s">
        <v>176</v>
      </c>
      <c r="B10" s="101"/>
      <c r="C10" s="101"/>
      <c r="D10" s="101"/>
      <c r="E10" s="101"/>
      <c r="F10" s="101"/>
      <c r="G10" s="101"/>
      <c r="H10" s="101"/>
      <c r="I10" s="102"/>
    </row>
    <row r="11" spans="1:11" ht="12.75" customHeight="1">
      <c r="A11" s="54" t="s">
        <v>160</v>
      </c>
      <c r="B11" s="37" t="s">
        <v>161</v>
      </c>
      <c r="C11" s="36" t="s">
        <v>174</v>
      </c>
      <c r="D11" s="44"/>
      <c r="E11" s="44"/>
      <c r="F11" s="44"/>
      <c r="G11" s="44"/>
      <c r="H11" s="98">
        <f>'[35]0.1'!$L$20</f>
        <v>914.65988159779909</v>
      </c>
      <c r="I11" s="103"/>
      <c r="K11" s="66" t="b">
        <f>ROUND([8]Лист1!$D$118,1)=ROUND(H11,1)</f>
        <v>1</v>
      </c>
    </row>
    <row r="12" spans="1:11" ht="12.75" customHeight="1">
      <c r="A12" s="54"/>
      <c r="B12" s="45" t="s">
        <v>177</v>
      </c>
      <c r="C12" s="36" t="s">
        <v>174</v>
      </c>
      <c r="D12" s="44"/>
      <c r="E12" s="44"/>
      <c r="F12" s="44"/>
      <c r="G12" s="44"/>
      <c r="H12" s="98">
        <f>'[35]2'!$G$170</f>
        <v>913.52888159779911</v>
      </c>
      <c r="I12" s="103"/>
    </row>
    <row r="13" spans="1:11" ht="12.75" customHeight="1">
      <c r="A13" s="54" t="s">
        <v>162</v>
      </c>
      <c r="B13" s="37" t="s">
        <v>163</v>
      </c>
      <c r="C13" s="36" t="s">
        <v>164</v>
      </c>
      <c r="D13" s="44"/>
      <c r="E13" s="44"/>
      <c r="F13" s="44"/>
      <c r="G13" s="44"/>
      <c r="H13" s="44"/>
      <c r="I13" s="44"/>
    </row>
    <row r="14" spans="1:11" ht="27.75" customHeight="1">
      <c r="A14" s="54" t="s">
        <v>165</v>
      </c>
      <c r="B14" s="37" t="s">
        <v>180</v>
      </c>
      <c r="C14" s="36" t="s">
        <v>51</v>
      </c>
      <c r="D14" s="44"/>
      <c r="E14" s="44"/>
      <c r="F14" s="44"/>
      <c r="G14" s="44"/>
      <c r="H14" s="44"/>
      <c r="I14" s="44"/>
    </row>
    <row r="15" spans="1:11" ht="26.25" customHeight="1">
      <c r="A15" s="54" t="s">
        <v>166</v>
      </c>
      <c r="B15" s="46" t="s">
        <v>52</v>
      </c>
      <c r="C15" s="36" t="s">
        <v>51</v>
      </c>
      <c r="D15" s="44"/>
      <c r="E15" s="44"/>
      <c r="F15" s="44"/>
      <c r="G15" s="44"/>
      <c r="H15" s="44"/>
      <c r="I15" s="44"/>
    </row>
    <row r="16" spans="1:11" ht="12.75" customHeight="1">
      <c r="A16" s="54" t="s">
        <v>167</v>
      </c>
      <c r="B16" s="46" t="s">
        <v>53</v>
      </c>
      <c r="C16" s="36" t="s">
        <v>51</v>
      </c>
      <c r="D16" s="44"/>
      <c r="E16" s="44"/>
      <c r="F16" s="44"/>
      <c r="G16" s="44"/>
      <c r="H16" s="44"/>
      <c r="I16" s="44"/>
    </row>
    <row r="17" spans="1:9" ht="12.75" customHeight="1">
      <c r="A17" s="54"/>
      <c r="B17" s="38" t="s">
        <v>54</v>
      </c>
      <c r="C17" s="36" t="s">
        <v>51</v>
      </c>
      <c r="D17" s="44"/>
      <c r="E17" s="44"/>
      <c r="F17" s="44"/>
      <c r="G17" s="44"/>
      <c r="H17" s="44"/>
      <c r="I17" s="44"/>
    </row>
    <row r="18" spans="1:9" ht="12.75" customHeight="1">
      <c r="A18" s="54"/>
      <c r="B18" s="38" t="s">
        <v>55</v>
      </c>
      <c r="C18" s="36" t="s">
        <v>51</v>
      </c>
      <c r="D18" s="44"/>
      <c r="E18" s="44"/>
      <c r="F18" s="44"/>
      <c r="G18" s="44"/>
      <c r="H18" s="44"/>
      <c r="I18" s="44"/>
    </row>
    <row r="19" spans="1:9" ht="12.75" customHeight="1">
      <c r="A19" s="54"/>
      <c r="B19" s="38" t="s">
        <v>56</v>
      </c>
      <c r="C19" s="36" t="s">
        <v>51</v>
      </c>
      <c r="D19" s="44"/>
      <c r="E19" s="44"/>
      <c r="F19" s="44"/>
      <c r="G19" s="44"/>
      <c r="H19" s="44"/>
      <c r="I19" s="44"/>
    </row>
    <row r="20" spans="1:9" ht="12.75" customHeight="1">
      <c r="A20" s="54"/>
      <c r="B20" s="38" t="s">
        <v>57</v>
      </c>
      <c r="C20" s="36" t="s">
        <v>51</v>
      </c>
      <c r="D20" s="44"/>
      <c r="E20" s="44"/>
      <c r="F20" s="44"/>
      <c r="G20" s="44"/>
      <c r="H20" s="44"/>
      <c r="I20" s="44"/>
    </row>
    <row r="21" spans="1:9" ht="12.75" customHeight="1">
      <c r="A21" s="54" t="s">
        <v>168</v>
      </c>
      <c r="B21" s="46" t="s">
        <v>58</v>
      </c>
      <c r="C21" s="36" t="s">
        <v>51</v>
      </c>
      <c r="D21" s="44"/>
      <c r="E21" s="44"/>
      <c r="F21" s="44"/>
      <c r="G21" s="44"/>
      <c r="H21" s="44"/>
      <c r="I21" s="44"/>
    </row>
    <row r="22" spans="1:9" ht="12.75" customHeight="1">
      <c r="A22" s="54" t="s">
        <v>169</v>
      </c>
      <c r="B22" s="37" t="s">
        <v>59</v>
      </c>
      <c r="C22" s="36" t="s">
        <v>36</v>
      </c>
      <c r="D22" s="44"/>
      <c r="E22" s="44"/>
      <c r="F22" s="44"/>
      <c r="G22" s="44"/>
      <c r="H22" s="44"/>
      <c r="I22" s="44"/>
    </row>
    <row r="23" spans="1:9" ht="25.5" customHeight="1">
      <c r="A23" s="54" t="s">
        <v>170</v>
      </c>
      <c r="B23" s="38" t="s">
        <v>60</v>
      </c>
      <c r="C23" s="54" t="s">
        <v>61</v>
      </c>
      <c r="D23" s="44"/>
      <c r="E23" s="44"/>
      <c r="F23" s="44"/>
      <c r="G23" s="44"/>
      <c r="H23" s="44"/>
      <c r="I23" s="44"/>
    </row>
    <row r="24" spans="1:9" ht="12.75" customHeight="1">
      <c r="A24" s="54" t="s">
        <v>171</v>
      </c>
      <c r="B24" s="46" t="s">
        <v>62</v>
      </c>
      <c r="C24" s="36" t="s">
        <v>51</v>
      </c>
      <c r="D24" s="44"/>
      <c r="E24" s="44"/>
      <c r="F24" s="44"/>
      <c r="G24" s="44"/>
      <c r="H24" s="44"/>
      <c r="I24" s="44"/>
    </row>
    <row r="25" spans="1:9" ht="12.75" customHeight="1">
      <c r="A25" s="54" t="s">
        <v>172</v>
      </c>
      <c r="B25" s="37" t="s">
        <v>63</v>
      </c>
      <c r="C25" s="36" t="s">
        <v>175</v>
      </c>
      <c r="D25" s="44"/>
      <c r="E25" s="44"/>
      <c r="F25" s="44"/>
      <c r="G25" s="44"/>
      <c r="H25" s="44"/>
      <c r="I25" s="44"/>
    </row>
    <row r="26" spans="1:9" ht="15" customHeight="1">
      <c r="A26" s="54"/>
      <c r="B26" s="38" t="s">
        <v>64</v>
      </c>
      <c r="C26" s="36" t="s">
        <v>175</v>
      </c>
      <c r="D26" s="44"/>
      <c r="E26" s="44"/>
      <c r="F26" s="44"/>
      <c r="G26" s="44"/>
      <c r="H26" s="44"/>
      <c r="I26" s="44"/>
    </row>
    <row r="27" spans="1:9">
      <c r="A27" s="54"/>
      <c r="B27" s="38" t="s">
        <v>65</v>
      </c>
      <c r="C27" s="36" t="s">
        <v>175</v>
      </c>
      <c r="D27" s="44"/>
      <c r="E27" s="44"/>
      <c r="F27" s="44"/>
      <c r="G27" s="44"/>
      <c r="H27" s="44"/>
      <c r="I27" s="44"/>
    </row>
    <row r="28" spans="1:9">
      <c r="A28" s="8"/>
      <c r="B28" s="33"/>
      <c r="C28" s="32"/>
      <c r="D28" s="33"/>
      <c r="E28" s="33"/>
      <c r="F28" s="33"/>
      <c r="G28" s="33"/>
      <c r="H28" s="33"/>
      <c r="I28" s="33"/>
    </row>
    <row r="29" spans="1:9">
      <c r="A29" s="94" t="s">
        <v>173</v>
      </c>
      <c r="B29" s="94"/>
      <c r="C29" s="94"/>
      <c r="D29" s="94"/>
      <c r="E29" s="94"/>
      <c r="F29" s="94"/>
      <c r="G29" s="94"/>
      <c r="H29" s="94"/>
      <c r="I29" s="94"/>
    </row>
    <row r="30" spans="1:9">
      <c r="A30" s="94" t="s">
        <v>178</v>
      </c>
      <c r="B30" s="94"/>
      <c r="C30" s="94"/>
      <c r="D30" s="94"/>
      <c r="E30" s="94"/>
      <c r="F30" s="94"/>
      <c r="G30" s="94"/>
      <c r="H30" s="94"/>
      <c r="I30" s="94"/>
    </row>
    <row r="31" spans="1:9">
      <c r="A31" s="94" t="s">
        <v>187</v>
      </c>
      <c r="B31" s="94"/>
      <c r="C31" s="94"/>
      <c r="D31" s="94"/>
      <c r="E31" s="94"/>
      <c r="F31" s="94"/>
      <c r="G31" s="94"/>
      <c r="H31" s="94"/>
      <c r="I31" s="94"/>
    </row>
    <row r="32" spans="1:9">
      <c r="A32" s="94"/>
      <c r="B32" s="94"/>
      <c r="C32" s="94"/>
      <c r="D32" s="94"/>
      <c r="E32" s="94"/>
      <c r="F32" s="94"/>
      <c r="G32" s="94"/>
      <c r="H32" s="94"/>
      <c r="I32" s="94"/>
    </row>
  </sheetData>
  <mergeCells count="15">
    <mergeCell ref="A32:I32"/>
    <mergeCell ref="A10:I10"/>
    <mergeCell ref="H11:I11"/>
    <mergeCell ref="H12:I12"/>
    <mergeCell ref="A29:I29"/>
    <mergeCell ref="A30:I30"/>
    <mergeCell ref="A31:I31"/>
    <mergeCell ref="A4:I4"/>
    <mergeCell ref="A5:I5"/>
    <mergeCell ref="A7:A9"/>
    <mergeCell ref="B7:B9"/>
    <mergeCell ref="C7:C9"/>
    <mergeCell ref="D7:E7"/>
    <mergeCell ref="F7:G7"/>
    <mergeCell ref="H7:I7"/>
  </mergeCells>
  <conditionalFormatting sqref="K11">
    <cfRule type="containsText" dxfId="19" priority="1" operator="containsText" text="ложь">
      <formula>NOT(ISERROR(SEARCH("ложь",K11)))</formula>
    </cfRule>
    <cfRule type="containsText" dxfId="18" priority="2" operator="containsText" text="истина">
      <formula>NOT(ISERROR(SEARCH("истина",K11)))</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52"/>
  <sheetViews>
    <sheetView zoomScaleNormal="100" workbookViewId="0">
      <pane xSplit="3" ySplit="9" topLeftCell="D10" activePane="bottomRight" state="frozen"/>
      <selection sqref="A1:XFD1048576"/>
      <selection pane="topRight" sqref="A1:XFD1048576"/>
      <selection pane="bottomLeft" sqref="A1:XFD1048576"/>
      <selection pane="bottomRight"/>
    </sheetView>
  </sheetViews>
  <sheetFormatPr defaultRowHeight="12.75"/>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182</v>
      </c>
    </row>
    <row r="2" spans="1:6">
      <c r="F2" s="34" t="s">
        <v>82</v>
      </c>
    </row>
    <row r="4" spans="1:6">
      <c r="A4" s="95" t="s">
        <v>43</v>
      </c>
      <c r="B4" s="95"/>
      <c r="C4" s="95"/>
      <c r="D4" s="95"/>
      <c r="E4" s="95"/>
      <c r="F4" s="95"/>
    </row>
    <row r="5" spans="1:6">
      <c r="A5" s="95" t="str">
        <f>Титульный!$C$18</f>
        <v>Челябинская ГРЭС (БЛ 3) НВ</v>
      </c>
      <c r="B5" s="95"/>
      <c r="C5" s="95"/>
      <c r="D5" s="95"/>
      <c r="E5" s="95"/>
      <c r="F5" s="95"/>
    </row>
    <row r="6" spans="1:6">
      <c r="A6" s="53"/>
      <c r="B6" s="53"/>
      <c r="C6" s="53"/>
      <c r="D6" s="53"/>
      <c r="E6" s="53"/>
      <c r="F6" s="53"/>
    </row>
    <row r="7" spans="1:6" s="8" customFormat="1" ht="38.25">
      <c r="A7" s="96" t="s">
        <v>2</v>
      </c>
      <c r="B7" s="96" t="s">
        <v>13</v>
      </c>
      <c r="C7" s="96" t="s">
        <v>14</v>
      </c>
      <c r="D7" s="54" t="s">
        <v>155</v>
      </c>
      <c r="E7" s="54" t="s">
        <v>156</v>
      </c>
      <c r="F7" s="54" t="s">
        <v>157</v>
      </c>
    </row>
    <row r="8" spans="1:6" s="8" customFormat="1">
      <c r="A8" s="96"/>
      <c r="B8" s="96"/>
      <c r="C8" s="96"/>
      <c r="D8" s="54">
        <f>Титульный!$B$5-2</f>
        <v>2016</v>
      </c>
      <c r="E8" s="54">
        <f>Титульный!$B$5-1</f>
        <v>2017</v>
      </c>
      <c r="F8" s="54">
        <f>Титульный!$B$5</f>
        <v>2018</v>
      </c>
    </row>
    <row r="9" spans="1:6" s="8" customFormat="1">
      <c r="A9" s="96"/>
      <c r="B9" s="96"/>
      <c r="C9" s="96"/>
      <c r="D9" s="54" t="s">
        <v>73</v>
      </c>
      <c r="E9" s="54" t="s">
        <v>73</v>
      </c>
      <c r="F9" s="54" t="s">
        <v>73</v>
      </c>
    </row>
    <row r="10" spans="1:6">
      <c r="A10" s="36" t="s">
        <v>94</v>
      </c>
      <c r="B10" s="37" t="s">
        <v>37</v>
      </c>
      <c r="C10" s="36" t="s">
        <v>39</v>
      </c>
      <c r="D10" s="41"/>
      <c r="E10" s="41"/>
      <c r="F10" s="29">
        <f>'[29]0.1'!$L$11</f>
        <v>247.5</v>
      </c>
    </row>
    <row r="11" spans="1:6" ht="38.25">
      <c r="A11" s="36" t="s">
        <v>95</v>
      </c>
      <c r="B11" s="37" t="s">
        <v>38</v>
      </c>
      <c r="C11" s="36" t="s">
        <v>39</v>
      </c>
      <c r="D11" s="41"/>
      <c r="E11" s="41"/>
      <c r="F11" s="29">
        <f>'[29]0.1'!$L$12</f>
        <v>235.74626269414577</v>
      </c>
    </row>
    <row r="12" spans="1:6">
      <c r="A12" s="36" t="s">
        <v>96</v>
      </c>
      <c r="B12" s="37" t="s">
        <v>97</v>
      </c>
      <c r="C12" s="36" t="s">
        <v>158</v>
      </c>
      <c r="D12" s="41"/>
      <c r="E12" s="41"/>
      <c r="F12" s="29">
        <f>'[29]0.1'!$L$13</f>
        <v>1634.2879999999998</v>
      </c>
    </row>
    <row r="13" spans="1:6">
      <c r="A13" s="36" t="s">
        <v>98</v>
      </c>
      <c r="B13" s="37" t="s">
        <v>99</v>
      </c>
      <c r="C13" s="36" t="s">
        <v>158</v>
      </c>
      <c r="D13" s="41"/>
      <c r="E13" s="41"/>
      <c r="F13" s="29">
        <f>'[29]0.1'!$L$15</f>
        <v>1531.4119999999998</v>
      </c>
    </row>
    <row r="14" spans="1:6">
      <c r="A14" s="36" t="s">
        <v>100</v>
      </c>
      <c r="B14" s="37" t="s">
        <v>101</v>
      </c>
      <c r="C14" s="36" t="s">
        <v>102</v>
      </c>
      <c r="D14" s="41"/>
      <c r="E14" s="41"/>
      <c r="F14" s="29">
        <f>'[29]0.1'!$L$16</f>
        <v>0</v>
      </c>
    </row>
    <row r="15" spans="1:6">
      <c r="A15" s="36" t="s">
        <v>103</v>
      </c>
      <c r="B15" s="37" t="s">
        <v>104</v>
      </c>
      <c r="C15" s="36" t="s">
        <v>102</v>
      </c>
      <c r="D15" s="41"/>
      <c r="E15" s="41"/>
      <c r="F15" s="29">
        <f>'[29]0.1'!$L$17</f>
        <v>0</v>
      </c>
    </row>
    <row r="16" spans="1:6">
      <c r="A16" s="36" t="s">
        <v>105</v>
      </c>
      <c r="B16" s="37" t="s">
        <v>15</v>
      </c>
      <c r="C16" s="36" t="s">
        <v>106</v>
      </c>
      <c r="D16" s="41"/>
      <c r="E16" s="41"/>
      <c r="F16" s="29">
        <f>'[29]0.1'!$L$43</f>
        <v>1375382.1353845242</v>
      </c>
    </row>
    <row r="17" spans="1:8">
      <c r="A17" s="36" t="s">
        <v>107</v>
      </c>
      <c r="B17" s="38" t="s">
        <v>18</v>
      </c>
      <c r="C17" s="36" t="s">
        <v>106</v>
      </c>
      <c r="D17" s="41"/>
      <c r="E17" s="41"/>
      <c r="F17" s="29">
        <f>'[29]0.1'!$J$43</f>
        <v>1375382.1353845242</v>
      </c>
    </row>
    <row r="18" spans="1:8">
      <c r="A18" s="36" t="s">
        <v>108</v>
      </c>
      <c r="B18" s="38" t="s">
        <v>19</v>
      </c>
      <c r="C18" s="36" t="s">
        <v>106</v>
      </c>
      <c r="D18" s="41"/>
      <c r="E18" s="41"/>
      <c r="F18" s="29">
        <f>'[29]0.1'!$K$43</f>
        <v>0</v>
      </c>
    </row>
    <row r="19" spans="1:8" ht="25.5">
      <c r="A19" s="36" t="s">
        <v>109</v>
      </c>
      <c r="B19" s="38" t="s">
        <v>20</v>
      </c>
      <c r="C19" s="36" t="s">
        <v>106</v>
      </c>
      <c r="D19" s="41"/>
      <c r="E19" s="41"/>
      <c r="F19" s="41"/>
    </row>
    <row r="20" spans="1:8">
      <c r="A20" s="36" t="s">
        <v>110</v>
      </c>
      <c r="B20" s="37" t="s">
        <v>111</v>
      </c>
      <c r="C20" s="36" t="s">
        <v>106</v>
      </c>
      <c r="D20" s="41"/>
      <c r="E20" s="41"/>
      <c r="F20" s="29">
        <f>'[29]0.1'!$L$31</f>
        <v>1373650.1084125242</v>
      </c>
      <c r="G20" s="47"/>
      <c r="H20" s="47"/>
    </row>
    <row r="21" spans="1:8">
      <c r="A21" s="36" t="s">
        <v>112</v>
      </c>
      <c r="B21" s="38" t="s">
        <v>113</v>
      </c>
      <c r="C21" s="36" t="s">
        <v>106</v>
      </c>
      <c r="D21" s="41"/>
      <c r="E21" s="41"/>
      <c r="F21" s="29">
        <f>'[29]0.1'!$L$32</f>
        <v>1373650.1084125242</v>
      </c>
      <c r="G21" s="47"/>
      <c r="H21" s="47"/>
    </row>
    <row r="22" spans="1:8" ht="25.5">
      <c r="A22" s="36"/>
      <c r="B22" s="38" t="s">
        <v>114</v>
      </c>
      <c r="C22" s="36" t="s">
        <v>40</v>
      </c>
      <c r="D22" s="41"/>
      <c r="E22" s="41"/>
      <c r="F22" s="29">
        <f>'[29]4'!$M$24</f>
        <v>242.2</v>
      </c>
      <c r="G22" s="47"/>
      <c r="H22" s="47"/>
    </row>
    <row r="23" spans="1:8">
      <c r="A23" s="36" t="s">
        <v>115</v>
      </c>
      <c r="B23" s="38" t="s">
        <v>116</v>
      </c>
      <c r="C23" s="36" t="s">
        <v>106</v>
      </c>
      <c r="D23" s="41"/>
      <c r="E23" s="41"/>
      <c r="F23" s="29">
        <f>'[29]0.1'!$L$33</f>
        <v>0</v>
      </c>
    </row>
    <row r="24" spans="1:8">
      <c r="A24" s="36"/>
      <c r="B24" s="38" t="s">
        <v>117</v>
      </c>
      <c r="C24" s="36" t="s">
        <v>118</v>
      </c>
      <c r="D24" s="41"/>
      <c r="E24" s="41"/>
      <c r="F24" s="29">
        <f>'[29]4'!$M$28</f>
        <v>163.6</v>
      </c>
    </row>
    <row r="25" spans="1:8" ht="25.5">
      <c r="A25" s="36"/>
      <c r="B25" s="9" t="s">
        <v>119</v>
      </c>
      <c r="C25" s="36" t="s">
        <v>36</v>
      </c>
      <c r="D25" s="41"/>
      <c r="E25" s="41"/>
      <c r="F25" s="54" t="s">
        <v>66</v>
      </c>
    </row>
    <row r="26" spans="1:8">
      <c r="A26" s="36" t="s">
        <v>120</v>
      </c>
      <c r="B26" s="9" t="s">
        <v>21</v>
      </c>
      <c r="C26" s="36" t="s">
        <v>106</v>
      </c>
      <c r="D26" s="41"/>
      <c r="E26" s="41"/>
      <c r="F26" s="41"/>
    </row>
    <row r="27" spans="1:8" ht="25.5">
      <c r="A27" s="36" t="s">
        <v>121</v>
      </c>
      <c r="B27" s="9" t="s">
        <v>16</v>
      </c>
      <c r="C27" s="36" t="s">
        <v>36</v>
      </c>
      <c r="D27" s="41"/>
      <c r="E27" s="41"/>
      <c r="F27" s="41"/>
    </row>
    <row r="28" spans="1:8">
      <c r="A28" s="36" t="s">
        <v>122</v>
      </c>
      <c r="B28" s="38" t="s">
        <v>123</v>
      </c>
      <c r="C28" s="36" t="s">
        <v>124</v>
      </c>
      <c r="D28" s="41"/>
      <c r="E28" s="41"/>
      <c r="F28" s="41"/>
    </row>
    <row r="29" spans="1:8" ht="25.5">
      <c r="A29" s="39" t="s">
        <v>125</v>
      </c>
      <c r="B29" s="38" t="s">
        <v>126</v>
      </c>
      <c r="C29" s="54" t="s">
        <v>127</v>
      </c>
      <c r="D29" s="41"/>
      <c r="E29" s="41"/>
      <c r="F29" s="41"/>
    </row>
    <row r="30" spans="1:8" ht="25.5">
      <c r="A30" s="36" t="s">
        <v>128</v>
      </c>
      <c r="B30" s="38" t="s">
        <v>129</v>
      </c>
      <c r="C30" s="36" t="s">
        <v>36</v>
      </c>
      <c r="D30" s="41"/>
      <c r="E30" s="41"/>
      <c r="F30" s="41"/>
    </row>
    <row r="31" spans="1:8">
      <c r="A31" s="36" t="s">
        <v>130</v>
      </c>
      <c r="B31" s="9" t="s">
        <v>131</v>
      </c>
      <c r="C31" s="36" t="s">
        <v>106</v>
      </c>
      <c r="D31" s="41"/>
      <c r="E31" s="41"/>
      <c r="F31" s="41"/>
      <c r="G31" s="47"/>
    </row>
    <row r="32" spans="1:8">
      <c r="A32" s="36" t="s">
        <v>132</v>
      </c>
      <c r="B32" s="38" t="s">
        <v>22</v>
      </c>
      <c r="C32" s="36" t="s">
        <v>106</v>
      </c>
      <c r="D32" s="41"/>
      <c r="E32" s="41"/>
      <c r="F32" s="41"/>
    </row>
    <row r="33" spans="1:6">
      <c r="A33" s="36" t="s">
        <v>133</v>
      </c>
      <c r="B33" s="38" t="s">
        <v>23</v>
      </c>
      <c r="C33" s="36" t="s">
        <v>106</v>
      </c>
      <c r="D33" s="41"/>
      <c r="E33" s="41"/>
      <c r="F33" s="41"/>
    </row>
    <row r="34" spans="1:6" ht="25.5">
      <c r="A34" s="36" t="s">
        <v>134</v>
      </c>
      <c r="B34" s="38" t="s">
        <v>24</v>
      </c>
      <c r="C34" s="36" t="s">
        <v>106</v>
      </c>
      <c r="D34" s="41"/>
      <c r="E34" s="41"/>
      <c r="F34" s="41"/>
    </row>
    <row r="35" spans="1:6">
      <c r="A35" s="36" t="s">
        <v>185</v>
      </c>
      <c r="B35" s="38" t="s">
        <v>186</v>
      </c>
      <c r="C35" s="36" t="s">
        <v>106</v>
      </c>
      <c r="D35" s="41"/>
      <c r="E35" s="41"/>
      <c r="F35" s="41"/>
    </row>
    <row r="36" spans="1:6">
      <c r="A36" s="36" t="s">
        <v>135</v>
      </c>
      <c r="B36" s="9" t="s">
        <v>136</v>
      </c>
      <c r="C36" s="36" t="s">
        <v>106</v>
      </c>
      <c r="D36" s="41"/>
      <c r="E36" s="41"/>
      <c r="F36" s="41"/>
    </row>
    <row r="37" spans="1:6">
      <c r="A37" s="36" t="s">
        <v>137</v>
      </c>
      <c r="B37" s="38" t="s">
        <v>25</v>
      </c>
      <c r="C37" s="36" t="s">
        <v>106</v>
      </c>
      <c r="D37" s="41"/>
      <c r="E37" s="41"/>
      <c r="F37" s="41"/>
    </row>
    <row r="38" spans="1:6">
      <c r="A38" s="36" t="s">
        <v>138</v>
      </c>
      <c r="B38" s="38" t="s">
        <v>44</v>
      </c>
      <c r="C38" s="36" t="s">
        <v>106</v>
      </c>
      <c r="D38" s="41"/>
      <c r="E38" s="41"/>
      <c r="F38" s="41"/>
    </row>
    <row r="39" spans="1:6">
      <c r="A39" s="36" t="s">
        <v>139</v>
      </c>
      <c r="B39" s="9" t="s">
        <v>140</v>
      </c>
      <c r="C39" s="36" t="s">
        <v>106</v>
      </c>
      <c r="D39" s="41"/>
      <c r="E39" s="41"/>
      <c r="F39" s="41"/>
    </row>
    <row r="40" spans="1:6">
      <c r="A40" s="36" t="s">
        <v>141</v>
      </c>
      <c r="B40" s="38" t="s">
        <v>22</v>
      </c>
      <c r="C40" s="36" t="s">
        <v>106</v>
      </c>
      <c r="D40" s="41"/>
      <c r="E40" s="41"/>
      <c r="F40" s="41"/>
    </row>
    <row r="41" spans="1:6">
      <c r="A41" s="36" t="s">
        <v>142</v>
      </c>
      <c r="B41" s="38" t="s">
        <v>23</v>
      </c>
      <c r="C41" s="36" t="s">
        <v>106</v>
      </c>
      <c r="D41" s="41"/>
      <c r="E41" s="41"/>
      <c r="F41" s="41"/>
    </row>
    <row r="42" spans="1:6" ht="25.5">
      <c r="A42" s="36" t="s">
        <v>143</v>
      </c>
      <c r="B42" s="38" t="s">
        <v>24</v>
      </c>
      <c r="C42" s="36" t="s">
        <v>106</v>
      </c>
      <c r="D42" s="41"/>
      <c r="E42" s="41"/>
      <c r="F42" s="41"/>
    </row>
    <row r="43" spans="1:6" ht="25.5">
      <c r="A43" s="36" t="s">
        <v>144</v>
      </c>
      <c r="B43" s="9" t="s">
        <v>145</v>
      </c>
      <c r="C43" s="36" t="s">
        <v>106</v>
      </c>
      <c r="D43" s="41"/>
      <c r="E43" s="41"/>
      <c r="F43" s="41"/>
    </row>
    <row r="44" spans="1:6">
      <c r="A44" s="36" t="s">
        <v>146</v>
      </c>
      <c r="B44" s="38" t="s">
        <v>22</v>
      </c>
      <c r="C44" s="36" t="s">
        <v>106</v>
      </c>
      <c r="D44" s="41"/>
      <c r="E44" s="41"/>
      <c r="F44" s="41"/>
    </row>
    <row r="45" spans="1:6">
      <c r="A45" s="36" t="s">
        <v>147</v>
      </c>
      <c r="B45" s="38" t="s">
        <v>23</v>
      </c>
      <c r="C45" s="36" t="s">
        <v>106</v>
      </c>
      <c r="D45" s="41"/>
      <c r="E45" s="41"/>
      <c r="F45" s="41"/>
    </row>
    <row r="46" spans="1:6" ht="25.5">
      <c r="A46" s="36" t="s">
        <v>148</v>
      </c>
      <c r="B46" s="38" t="s">
        <v>24</v>
      </c>
      <c r="C46" s="36" t="s">
        <v>106</v>
      </c>
      <c r="D46" s="41"/>
      <c r="E46" s="41"/>
      <c r="F46" s="41"/>
    </row>
    <row r="47" spans="1:6">
      <c r="A47" s="36" t="s">
        <v>149</v>
      </c>
      <c r="B47" s="9" t="s">
        <v>184</v>
      </c>
      <c r="C47" s="36" t="s">
        <v>106</v>
      </c>
      <c r="D47" s="52">
        <v>9004290</v>
      </c>
      <c r="E47" s="41"/>
      <c r="F47" s="41"/>
    </row>
    <row r="48" spans="1:6" ht="25.5">
      <c r="A48" s="36" t="s">
        <v>150</v>
      </c>
      <c r="B48" s="9" t="s">
        <v>183</v>
      </c>
      <c r="C48" s="36" t="s">
        <v>151</v>
      </c>
      <c r="D48" s="31">
        <f>17458277/60471373</f>
        <v>0.28870316868776902</v>
      </c>
      <c r="E48" s="41"/>
      <c r="F48" s="41"/>
    </row>
    <row r="49" spans="1:6" ht="38.25">
      <c r="A49" s="36" t="s">
        <v>152</v>
      </c>
      <c r="B49" s="9" t="s">
        <v>17</v>
      </c>
      <c r="C49" s="36" t="s">
        <v>36</v>
      </c>
      <c r="D49" s="96" t="s">
        <v>153</v>
      </c>
      <c r="E49" s="96"/>
      <c r="F49" s="96"/>
    </row>
    <row r="50" spans="1:6">
      <c r="B50" s="8"/>
    </row>
    <row r="51" spans="1:6">
      <c r="A51" s="94" t="s">
        <v>154</v>
      </c>
      <c r="B51" s="94"/>
      <c r="C51" s="94"/>
      <c r="D51" s="94"/>
      <c r="E51" s="94"/>
      <c r="F51" s="94"/>
    </row>
    <row r="52" spans="1:6">
      <c r="A52" s="94" t="s">
        <v>193</v>
      </c>
      <c r="B52" s="94"/>
      <c r="C52" s="94"/>
      <c r="D52" s="94"/>
      <c r="E52" s="94"/>
      <c r="F52" s="94"/>
    </row>
  </sheetData>
  <mergeCells count="8">
    <mergeCell ref="A51:F51"/>
    <mergeCell ref="A52:F52"/>
    <mergeCell ref="A4:F4"/>
    <mergeCell ref="A5:F5"/>
    <mergeCell ref="A7:A9"/>
    <mergeCell ref="B7:B9"/>
    <mergeCell ref="C7:C9"/>
    <mergeCell ref="D49:F49"/>
  </mergeCells>
  <pageMargins left="0.70866141732283472" right="0.70866141732283472" top="0.74803149606299213" bottom="0.74803149606299213" header="0.31496062992125984" footer="0.31496062992125984"/>
  <pageSetup paperSize="9" scale="5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32"/>
  <sheetViews>
    <sheetView zoomScaleNormal="100" workbookViewId="0">
      <pane xSplit="3" ySplit="9" topLeftCell="D10" activePane="bottomRight" state="frozen"/>
      <selection activeCell="N23" sqref="N23"/>
      <selection pane="topRight" activeCell="N23" sqref="N23"/>
      <selection pane="bottomLeft" activeCell="N23" sqref="N23"/>
      <selection pane="bottomRight" activeCell="C1" sqref="C1:D1048576"/>
    </sheetView>
  </sheetViews>
  <sheetFormatPr defaultRowHeight="12.75"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0"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181</v>
      </c>
    </row>
    <row r="2" spans="1:11">
      <c r="F2" s="27"/>
      <c r="I2" s="26" t="s">
        <v>82</v>
      </c>
    </row>
    <row r="3" spans="1:11">
      <c r="F3" s="27"/>
    </row>
    <row r="4" spans="1:11">
      <c r="A4" s="75" t="s">
        <v>45</v>
      </c>
      <c r="B4" s="93"/>
      <c r="C4" s="93"/>
      <c r="D4" s="93"/>
      <c r="E4" s="93"/>
      <c r="F4" s="93"/>
      <c r="G4" s="93"/>
      <c r="H4" s="93"/>
      <c r="I4" s="93"/>
    </row>
    <row r="5" spans="1:11">
      <c r="A5" s="75" t="str">
        <f>Титульный!$C$18</f>
        <v>Челябинская ГРЭС (БЛ 3) НВ</v>
      </c>
      <c r="B5" s="93"/>
      <c r="C5" s="93"/>
      <c r="D5" s="93"/>
      <c r="E5" s="93"/>
      <c r="F5" s="93"/>
      <c r="G5" s="93"/>
      <c r="H5" s="93"/>
      <c r="I5" s="93"/>
    </row>
    <row r="7" spans="1:11" s="3" customFormat="1" ht="32.25" customHeight="1">
      <c r="A7" s="104" t="s">
        <v>93</v>
      </c>
      <c r="B7" s="104" t="s">
        <v>13</v>
      </c>
      <c r="C7" s="104" t="s">
        <v>159</v>
      </c>
      <c r="D7" s="104" t="s">
        <v>179</v>
      </c>
      <c r="E7" s="104"/>
      <c r="F7" s="104" t="s">
        <v>156</v>
      </c>
      <c r="G7" s="104"/>
      <c r="H7" s="104" t="s">
        <v>157</v>
      </c>
      <c r="I7" s="104"/>
      <c r="K7" s="56"/>
    </row>
    <row r="8" spans="1:11" s="3" customFormat="1">
      <c r="A8" s="104"/>
      <c r="B8" s="104"/>
      <c r="C8" s="104"/>
      <c r="D8" s="42">
        <f>Титульный!$B$5-2</f>
        <v>2016</v>
      </c>
      <c r="E8" s="43" t="s">
        <v>73</v>
      </c>
      <c r="F8" s="42">
        <f>Титульный!$B$5-1</f>
        <v>2017</v>
      </c>
      <c r="G8" s="43" t="s">
        <v>73</v>
      </c>
      <c r="H8" s="42">
        <f>Титульный!$B$5</f>
        <v>2018</v>
      </c>
      <c r="I8" s="43" t="s">
        <v>73</v>
      </c>
      <c r="K8" s="56"/>
    </row>
    <row r="9" spans="1:11" s="3" customFormat="1">
      <c r="A9" s="104"/>
      <c r="B9" s="104"/>
      <c r="C9" s="104"/>
      <c r="D9" s="55" t="s">
        <v>26</v>
      </c>
      <c r="E9" s="55" t="s">
        <v>27</v>
      </c>
      <c r="F9" s="55" t="s">
        <v>26</v>
      </c>
      <c r="G9" s="55" t="s">
        <v>27</v>
      </c>
      <c r="H9" s="55" t="s">
        <v>26</v>
      </c>
      <c r="I9" s="55" t="s">
        <v>27</v>
      </c>
    </row>
    <row r="10" spans="1:11" ht="12.75" customHeight="1">
      <c r="A10" s="100" t="s">
        <v>176</v>
      </c>
      <c r="B10" s="101"/>
      <c r="C10" s="101"/>
      <c r="D10" s="101"/>
      <c r="E10" s="101"/>
      <c r="F10" s="101"/>
      <c r="G10" s="101"/>
      <c r="H10" s="101"/>
      <c r="I10" s="102"/>
    </row>
    <row r="11" spans="1:11" ht="12.75" customHeight="1">
      <c r="A11" s="54" t="s">
        <v>160</v>
      </c>
      <c r="B11" s="37" t="s">
        <v>161</v>
      </c>
      <c r="C11" s="36" t="s">
        <v>174</v>
      </c>
      <c r="D11" s="44"/>
      <c r="E11" s="44"/>
      <c r="F11" s="44"/>
      <c r="G11" s="44"/>
      <c r="H11" s="98">
        <f>'[29]0.1'!$L$20</f>
        <v>898.11372470930382</v>
      </c>
      <c r="I11" s="103"/>
      <c r="K11" s="66" t="b">
        <f>ROUND([8]Лист1!$D$132,1)=ROUND(H11,1)</f>
        <v>1</v>
      </c>
    </row>
    <row r="12" spans="1:11" ht="12.75" customHeight="1">
      <c r="A12" s="54"/>
      <c r="B12" s="45" t="s">
        <v>177</v>
      </c>
      <c r="C12" s="36" t="s">
        <v>174</v>
      </c>
      <c r="D12" s="44"/>
      <c r="E12" s="44"/>
      <c r="F12" s="44"/>
      <c r="G12" s="44"/>
      <c r="H12" s="98">
        <f>'[29]2'!$G$170</f>
        <v>896.98272470930385</v>
      </c>
      <c r="I12" s="103"/>
    </row>
    <row r="13" spans="1:11" ht="12.75" customHeight="1">
      <c r="A13" s="54" t="s">
        <v>162</v>
      </c>
      <c r="B13" s="37" t="s">
        <v>163</v>
      </c>
      <c r="C13" s="36" t="s">
        <v>164</v>
      </c>
      <c r="D13" s="44"/>
      <c r="E13" s="44"/>
      <c r="F13" s="44"/>
      <c r="G13" s="44"/>
      <c r="H13" s="98" t="s">
        <v>192</v>
      </c>
      <c r="I13" s="103"/>
    </row>
    <row r="14" spans="1:11" ht="27.75" customHeight="1">
      <c r="A14" s="54" t="s">
        <v>165</v>
      </c>
      <c r="B14" s="37" t="s">
        <v>180</v>
      </c>
      <c r="C14" s="36" t="s">
        <v>51</v>
      </c>
      <c r="D14" s="44"/>
      <c r="E14" s="44"/>
      <c r="F14" s="44"/>
      <c r="G14" s="44"/>
      <c r="H14" s="44"/>
      <c r="I14" s="44"/>
    </row>
    <row r="15" spans="1:11" ht="26.25" customHeight="1">
      <c r="A15" s="54" t="s">
        <v>166</v>
      </c>
      <c r="B15" s="46" t="s">
        <v>52</v>
      </c>
      <c r="C15" s="36" t="s">
        <v>51</v>
      </c>
      <c r="D15" s="44"/>
      <c r="E15" s="44"/>
      <c r="F15" s="44"/>
      <c r="G15" s="44"/>
      <c r="H15" s="44"/>
      <c r="I15" s="44"/>
    </row>
    <row r="16" spans="1:11" ht="12.75" customHeight="1">
      <c r="A16" s="54" t="s">
        <v>167</v>
      </c>
      <c r="B16" s="46" t="s">
        <v>53</v>
      </c>
      <c r="C16" s="36" t="s">
        <v>51</v>
      </c>
      <c r="D16" s="44"/>
      <c r="E16" s="44"/>
      <c r="F16" s="44"/>
      <c r="G16" s="44"/>
      <c r="H16" s="44"/>
      <c r="I16" s="44"/>
    </row>
    <row r="17" spans="1:9" ht="12.75" customHeight="1">
      <c r="A17" s="54"/>
      <c r="B17" s="38" t="s">
        <v>54</v>
      </c>
      <c r="C17" s="36" t="s">
        <v>51</v>
      </c>
      <c r="D17" s="44"/>
      <c r="E17" s="44"/>
      <c r="F17" s="44"/>
      <c r="G17" s="44"/>
      <c r="H17" s="44"/>
      <c r="I17" s="44"/>
    </row>
    <row r="18" spans="1:9" ht="12.75" customHeight="1">
      <c r="A18" s="54"/>
      <c r="B18" s="38" t="s">
        <v>55</v>
      </c>
      <c r="C18" s="36" t="s">
        <v>51</v>
      </c>
      <c r="D18" s="44"/>
      <c r="E18" s="44"/>
      <c r="F18" s="44"/>
      <c r="G18" s="44"/>
      <c r="H18" s="44"/>
      <c r="I18" s="44"/>
    </row>
    <row r="19" spans="1:9" ht="12.75" customHeight="1">
      <c r="A19" s="54"/>
      <c r="B19" s="38" t="s">
        <v>56</v>
      </c>
      <c r="C19" s="36" t="s">
        <v>51</v>
      </c>
      <c r="D19" s="44"/>
      <c r="E19" s="44"/>
      <c r="F19" s="44"/>
      <c r="G19" s="44"/>
      <c r="H19" s="44"/>
      <c r="I19" s="44"/>
    </row>
    <row r="20" spans="1:9" ht="12.75" customHeight="1">
      <c r="A20" s="54"/>
      <c r="B20" s="38" t="s">
        <v>57</v>
      </c>
      <c r="C20" s="36" t="s">
        <v>51</v>
      </c>
      <c r="D20" s="44"/>
      <c r="E20" s="44"/>
      <c r="F20" s="44"/>
      <c r="G20" s="44"/>
      <c r="H20" s="44"/>
      <c r="I20" s="44"/>
    </row>
    <row r="21" spans="1:9" ht="12.75" customHeight="1">
      <c r="A21" s="54" t="s">
        <v>168</v>
      </c>
      <c r="B21" s="46" t="s">
        <v>58</v>
      </c>
      <c r="C21" s="36" t="s">
        <v>51</v>
      </c>
      <c r="D21" s="44"/>
      <c r="E21" s="44"/>
      <c r="F21" s="44"/>
      <c r="G21" s="44"/>
      <c r="H21" s="44"/>
      <c r="I21" s="44"/>
    </row>
    <row r="22" spans="1:9" ht="12.75" customHeight="1">
      <c r="A22" s="54" t="s">
        <v>169</v>
      </c>
      <c r="B22" s="37" t="s">
        <v>59</v>
      </c>
      <c r="C22" s="36" t="s">
        <v>36</v>
      </c>
      <c r="D22" s="44"/>
      <c r="E22" s="44"/>
      <c r="F22" s="44"/>
      <c r="G22" s="44"/>
      <c r="H22" s="44"/>
      <c r="I22" s="44"/>
    </row>
    <row r="23" spans="1:9" ht="25.5" customHeight="1">
      <c r="A23" s="54" t="s">
        <v>170</v>
      </c>
      <c r="B23" s="38" t="s">
        <v>60</v>
      </c>
      <c r="C23" s="54" t="s">
        <v>61</v>
      </c>
      <c r="D23" s="44"/>
      <c r="E23" s="44"/>
      <c r="F23" s="44"/>
      <c r="G23" s="44"/>
      <c r="H23" s="44"/>
      <c r="I23" s="44"/>
    </row>
    <row r="24" spans="1:9" ht="12.75" customHeight="1">
      <c r="A24" s="54" t="s">
        <v>171</v>
      </c>
      <c r="B24" s="46" t="s">
        <v>62</v>
      </c>
      <c r="C24" s="36" t="s">
        <v>51</v>
      </c>
      <c r="D24" s="44"/>
      <c r="E24" s="44"/>
      <c r="F24" s="44"/>
      <c r="G24" s="44"/>
      <c r="H24" s="44"/>
      <c r="I24" s="44"/>
    </row>
    <row r="25" spans="1:9" ht="12.75" customHeight="1">
      <c r="A25" s="54" t="s">
        <v>172</v>
      </c>
      <c r="B25" s="37" t="s">
        <v>63</v>
      </c>
      <c r="C25" s="36" t="s">
        <v>175</v>
      </c>
      <c r="D25" s="44"/>
      <c r="E25" s="44"/>
      <c r="F25" s="44"/>
      <c r="G25" s="44"/>
      <c r="H25" s="44"/>
      <c r="I25" s="44"/>
    </row>
    <row r="26" spans="1:9" ht="15" customHeight="1">
      <c r="A26" s="54"/>
      <c r="B26" s="38" t="s">
        <v>64</v>
      </c>
      <c r="C26" s="36" t="s">
        <v>175</v>
      </c>
      <c r="D26" s="44"/>
      <c r="E26" s="44"/>
      <c r="F26" s="44"/>
      <c r="G26" s="44"/>
      <c r="H26" s="44"/>
      <c r="I26" s="44"/>
    </row>
    <row r="27" spans="1:9">
      <c r="A27" s="54"/>
      <c r="B27" s="38" t="s">
        <v>65</v>
      </c>
      <c r="C27" s="36" t="s">
        <v>175</v>
      </c>
      <c r="D27" s="44"/>
      <c r="E27" s="44"/>
      <c r="F27" s="44"/>
      <c r="G27" s="44"/>
      <c r="H27" s="44"/>
      <c r="I27" s="44"/>
    </row>
    <row r="28" spans="1:9">
      <c r="A28" s="8"/>
      <c r="B28" s="33"/>
      <c r="C28" s="32"/>
      <c r="D28" s="33"/>
      <c r="E28" s="33"/>
      <c r="F28" s="33"/>
      <c r="G28" s="33"/>
      <c r="H28" s="33"/>
      <c r="I28" s="33"/>
    </row>
    <row r="29" spans="1:9">
      <c r="A29" s="94" t="s">
        <v>173</v>
      </c>
      <c r="B29" s="94"/>
      <c r="C29" s="94"/>
      <c r="D29" s="94"/>
      <c r="E29" s="94"/>
      <c r="F29" s="94"/>
      <c r="G29" s="94"/>
      <c r="H29" s="94"/>
      <c r="I29" s="94"/>
    </row>
    <row r="30" spans="1:9">
      <c r="A30" s="94" t="s">
        <v>178</v>
      </c>
      <c r="B30" s="94"/>
      <c r="C30" s="94"/>
      <c r="D30" s="94"/>
      <c r="E30" s="94"/>
      <c r="F30" s="94"/>
      <c r="G30" s="94"/>
      <c r="H30" s="94"/>
      <c r="I30" s="94"/>
    </row>
    <row r="31" spans="1:9">
      <c r="A31" s="94" t="s">
        <v>187</v>
      </c>
      <c r="B31" s="94"/>
      <c r="C31" s="94"/>
      <c r="D31" s="94"/>
      <c r="E31" s="94"/>
      <c r="F31" s="94"/>
      <c r="G31" s="94"/>
      <c r="H31" s="94"/>
      <c r="I31" s="94"/>
    </row>
    <row r="32" spans="1:9" ht="36" customHeight="1">
      <c r="A32" s="97" t="s">
        <v>197</v>
      </c>
      <c r="B32" s="97"/>
      <c r="C32" s="97"/>
      <c r="D32" s="97"/>
      <c r="E32" s="97"/>
      <c r="F32" s="97"/>
      <c r="G32" s="97"/>
      <c r="H32" s="97"/>
      <c r="I32" s="97"/>
    </row>
  </sheetData>
  <mergeCells count="16">
    <mergeCell ref="A32:I32"/>
    <mergeCell ref="H13:I13"/>
    <mergeCell ref="A10:I10"/>
    <mergeCell ref="H11:I11"/>
    <mergeCell ref="H12:I12"/>
    <mergeCell ref="A29:I29"/>
    <mergeCell ref="A30:I30"/>
    <mergeCell ref="A31:I31"/>
    <mergeCell ref="A4:I4"/>
    <mergeCell ref="A5:I5"/>
    <mergeCell ref="A7:A9"/>
    <mergeCell ref="B7:B9"/>
    <mergeCell ref="C7:C9"/>
    <mergeCell ref="D7:E7"/>
    <mergeCell ref="F7:G7"/>
    <mergeCell ref="H7:I7"/>
  </mergeCells>
  <conditionalFormatting sqref="K11">
    <cfRule type="containsText" dxfId="17" priority="1" operator="containsText" text="ложь">
      <formula>NOT(ISERROR(SEARCH("ложь",K11)))</formula>
    </cfRule>
    <cfRule type="containsText" dxfId="16" priority="2" operator="containsText" text="истина">
      <formula>NOT(ISERROR(SEARCH("истина",K11)))</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52"/>
  <sheetViews>
    <sheetView zoomScaleNormal="100" workbookViewId="0">
      <pane xSplit="3" ySplit="9" topLeftCell="D10" activePane="bottomRight" state="frozen"/>
      <selection activeCell="N23" sqref="N23"/>
      <selection pane="topRight" activeCell="N23" sqref="N23"/>
      <selection pane="bottomLeft" activeCell="N23" sqref="N23"/>
      <selection pane="bottomRight" activeCell="N23" sqref="N23"/>
    </sheetView>
  </sheetViews>
  <sheetFormatPr defaultRowHeight="12.75"/>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182</v>
      </c>
    </row>
    <row r="2" spans="1:6">
      <c r="F2" s="34" t="s">
        <v>82</v>
      </c>
    </row>
    <row r="3" spans="1:6">
      <c r="B3" s="64"/>
    </row>
    <row r="4" spans="1:6">
      <c r="A4" s="95" t="s">
        <v>43</v>
      </c>
      <c r="B4" s="95"/>
      <c r="C4" s="95"/>
      <c r="D4" s="95"/>
      <c r="E4" s="95"/>
      <c r="F4" s="95"/>
    </row>
    <row r="5" spans="1:6">
      <c r="A5" s="95" t="str">
        <f>Титульный!$C$19</f>
        <v>Тюменская ТЭЦ-1 без ДПМ/НВ</v>
      </c>
      <c r="B5" s="95"/>
      <c r="C5" s="95"/>
      <c r="D5" s="95"/>
      <c r="E5" s="95"/>
      <c r="F5" s="95"/>
    </row>
    <row r="6" spans="1:6">
      <c r="A6" s="35"/>
      <c r="B6" s="35"/>
      <c r="C6" s="35"/>
      <c r="D6" s="35"/>
      <c r="E6" s="35"/>
      <c r="F6" s="35"/>
    </row>
    <row r="7" spans="1:6" s="8" customFormat="1" ht="38.25">
      <c r="A7" s="96" t="s">
        <v>2</v>
      </c>
      <c r="B7" s="96" t="s">
        <v>13</v>
      </c>
      <c r="C7" s="96" t="s">
        <v>14</v>
      </c>
      <c r="D7" s="30" t="s">
        <v>155</v>
      </c>
      <c r="E7" s="30" t="s">
        <v>156</v>
      </c>
      <c r="F7" s="30" t="s">
        <v>157</v>
      </c>
    </row>
    <row r="8" spans="1:6" s="8" customFormat="1">
      <c r="A8" s="96"/>
      <c r="B8" s="96"/>
      <c r="C8" s="96"/>
      <c r="D8" s="30">
        <f>Титульный!$B$5-2</f>
        <v>2016</v>
      </c>
      <c r="E8" s="30">
        <f>Титульный!$B$5-1</f>
        <v>2017</v>
      </c>
      <c r="F8" s="30">
        <f>Титульный!$B$5</f>
        <v>2018</v>
      </c>
    </row>
    <row r="9" spans="1:6" s="8" customFormat="1">
      <c r="A9" s="96"/>
      <c r="B9" s="96"/>
      <c r="C9" s="96"/>
      <c r="D9" s="30" t="s">
        <v>73</v>
      </c>
      <c r="E9" s="30" t="s">
        <v>73</v>
      </c>
      <c r="F9" s="30" t="s">
        <v>73</v>
      </c>
    </row>
    <row r="10" spans="1:6">
      <c r="A10" s="36" t="s">
        <v>94</v>
      </c>
      <c r="B10" s="37" t="s">
        <v>37</v>
      </c>
      <c r="C10" s="36" t="s">
        <v>39</v>
      </c>
      <c r="D10" s="29">
        <f>[19]Год!$H$11</f>
        <v>450</v>
      </c>
      <c r="E10" s="29">
        <f>'[31]0.1'!$I$11</f>
        <v>450</v>
      </c>
      <c r="F10" s="29">
        <f>'[31]0.1'!$L$11</f>
        <v>450</v>
      </c>
    </row>
    <row r="11" spans="1:6" ht="38.25">
      <c r="A11" s="36" t="s">
        <v>95</v>
      </c>
      <c r="B11" s="37" t="s">
        <v>38</v>
      </c>
      <c r="C11" s="36" t="s">
        <v>39</v>
      </c>
      <c r="D11" s="29">
        <f>[19]Год!$H$12-[19]Год!$H$14</f>
        <v>429.00798018194087</v>
      </c>
      <c r="E11" s="29">
        <f>'[31]0.1'!$I$12</f>
        <v>424.86354166666666</v>
      </c>
      <c r="F11" s="29">
        <f>'[31]0.1'!$L$12</f>
        <v>426.4037850422427</v>
      </c>
    </row>
    <row r="12" spans="1:6">
      <c r="A12" s="36" t="s">
        <v>96</v>
      </c>
      <c r="B12" s="37" t="s">
        <v>97</v>
      </c>
      <c r="C12" s="36" t="s">
        <v>158</v>
      </c>
      <c r="D12" s="29">
        <f>'[4]ТТЭЦ-1 ДМ'!$E$7</f>
        <v>2070.7119999999995</v>
      </c>
      <c r="E12" s="29">
        <f>'[31]0.1'!$I$13</f>
        <v>2256.7408</v>
      </c>
      <c r="F12" s="29">
        <f>'[31]0.1'!$L$13</f>
        <v>2256.7380000000003</v>
      </c>
    </row>
    <row r="13" spans="1:6">
      <c r="A13" s="36" t="s">
        <v>98</v>
      </c>
      <c r="B13" s="37" t="s">
        <v>99</v>
      </c>
      <c r="C13" s="36" t="s">
        <v>158</v>
      </c>
      <c r="D13" s="29">
        <f>'[4]ТТЭЦ-1 ДМ'!$E$22</f>
        <v>1886.4655139999995</v>
      </c>
      <c r="E13" s="29">
        <f>'[31]0.1'!$I$15</f>
        <v>2038.498694958289</v>
      </c>
      <c r="F13" s="29">
        <f>'[31]0.1'!$L$15</f>
        <v>2050.4760000000006</v>
      </c>
    </row>
    <row r="14" spans="1:6">
      <c r="A14" s="36" t="s">
        <v>100</v>
      </c>
      <c r="B14" s="37" t="s">
        <v>101</v>
      </c>
      <c r="C14" s="36" t="s">
        <v>102</v>
      </c>
      <c r="D14" s="29">
        <f>'[4]ТТЭЦ-1 ДМ'!$E$23</f>
        <v>2134.069</v>
      </c>
      <c r="E14" s="29">
        <f>'[31]0.1'!$I$16</f>
        <v>2534.0129999999999</v>
      </c>
      <c r="F14" s="29">
        <f>'[31]0.1'!$L$16</f>
        <v>2191.0550000000003</v>
      </c>
    </row>
    <row r="15" spans="1:6">
      <c r="A15" s="36" t="s">
        <v>103</v>
      </c>
      <c r="B15" s="37" t="s">
        <v>104</v>
      </c>
      <c r="C15" s="36" t="s">
        <v>102</v>
      </c>
      <c r="D15" s="29">
        <f>'[4]ТТЭЦ-1 ДМ'!$E$26</f>
        <v>2127.5973130000002</v>
      </c>
      <c r="E15" s="29">
        <f>'[31]0.1'!$I$17</f>
        <v>2524.4059999999999</v>
      </c>
      <c r="F15" s="29">
        <f>'[31]0.1'!$L$17</f>
        <v>2183.2490000000003</v>
      </c>
    </row>
    <row r="16" spans="1:6">
      <c r="A16" s="36" t="s">
        <v>105</v>
      </c>
      <c r="B16" s="37" t="s">
        <v>15</v>
      </c>
      <c r="C16" s="36" t="s">
        <v>106</v>
      </c>
      <c r="D16" s="40"/>
      <c r="E16" s="29">
        <f>'[31]0.1'!$I$43</f>
        <v>2140686.6127406359</v>
      </c>
      <c r="F16" s="29">
        <f>'[31]0.1'!$L$43</f>
        <v>2244523.0685137203</v>
      </c>
    </row>
    <row r="17" spans="1:8">
      <c r="A17" s="36" t="s">
        <v>107</v>
      </c>
      <c r="B17" s="38" t="s">
        <v>18</v>
      </c>
      <c r="C17" s="36" t="s">
        <v>106</v>
      </c>
      <c r="D17" s="40"/>
      <c r="E17" s="29">
        <f>'[31]0.1'!$G$43</f>
        <v>1263116.79667609</v>
      </c>
      <c r="F17" s="29">
        <f>'[31]0.1'!$J$43</f>
        <v>1310448.6895431683</v>
      </c>
    </row>
    <row r="18" spans="1:8">
      <c r="A18" s="36" t="s">
        <v>108</v>
      </c>
      <c r="B18" s="38" t="s">
        <v>19</v>
      </c>
      <c r="C18" s="36" t="s">
        <v>106</v>
      </c>
      <c r="D18" s="40"/>
      <c r="E18" s="29">
        <f>'[31]0.1'!$H$43</f>
        <v>877569.81606454577</v>
      </c>
      <c r="F18" s="29">
        <f>'[31]0.1'!$K$43</f>
        <v>934074.378970552</v>
      </c>
    </row>
    <row r="19" spans="1:8" ht="25.5">
      <c r="A19" s="36" t="s">
        <v>109</v>
      </c>
      <c r="B19" s="38" t="s">
        <v>20</v>
      </c>
      <c r="C19" s="36" t="s">
        <v>106</v>
      </c>
      <c r="D19" s="41"/>
      <c r="E19" s="41"/>
      <c r="F19" s="41"/>
    </row>
    <row r="20" spans="1:8">
      <c r="A20" s="36" t="s">
        <v>110</v>
      </c>
      <c r="B20" s="37" t="s">
        <v>111</v>
      </c>
      <c r="C20" s="36" t="s">
        <v>106</v>
      </c>
      <c r="D20" s="29">
        <f>'[4]ТТЭЦ-1 ДМ'!$E$179</f>
        <v>2242701.34246</v>
      </c>
      <c r="E20" s="29">
        <f>'[31]0.1'!$I$31</f>
        <v>2296041.2939710752</v>
      </c>
      <c r="F20" s="29">
        <f>'[31]0.1'!$L$31</f>
        <v>2231436.7941783117</v>
      </c>
      <c r="G20" s="47"/>
      <c r="H20" s="47"/>
    </row>
    <row r="21" spans="1:8">
      <c r="A21" s="36" t="s">
        <v>112</v>
      </c>
      <c r="B21" s="38" t="s">
        <v>113</v>
      </c>
      <c r="C21" s="36" t="s">
        <v>106</v>
      </c>
      <c r="D21" s="29">
        <f>'[4]ТТЭЦ-1 ДМ'!$E$197</f>
        <v>1329967.8875519831</v>
      </c>
      <c r="E21" s="29">
        <f>'[31]0.1'!$I$32</f>
        <v>1248905.8498970035</v>
      </c>
      <c r="F21" s="29">
        <f>'[31]0.1'!$L$32</f>
        <v>1295439.21583943</v>
      </c>
      <c r="G21" s="47"/>
      <c r="H21" s="47"/>
    </row>
    <row r="22" spans="1:8" ht="25.5">
      <c r="A22" s="36"/>
      <c r="B22" s="38" t="s">
        <v>114</v>
      </c>
      <c r="C22" s="36" t="s">
        <v>40</v>
      </c>
      <c r="D22" s="29">
        <f>'[4]ТТЭЦ-1 ДМ'!$E$31</f>
        <v>254.45918951654406</v>
      </c>
      <c r="E22" s="29">
        <f>'[31]4'!$L$24</f>
        <v>243.6</v>
      </c>
      <c r="F22" s="29">
        <f>'[31]4'!$M$24</f>
        <v>243.6</v>
      </c>
      <c r="G22" s="47"/>
      <c r="H22" s="47"/>
    </row>
    <row r="23" spans="1:8">
      <c r="A23" s="36" t="s">
        <v>115</v>
      </c>
      <c r="B23" s="38" t="s">
        <v>116</v>
      </c>
      <c r="C23" s="36" t="s">
        <v>106</v>
      </c>
      <c r="D23" s="29">
        <f>D20-D21</f>
        <v>912733.45490801684</v>
      </c>
      <c r="E23" s="29">
        <f>'[31]0.1'!$I$33</f>
        <v>1047135.4440740717</v>
      </c>
      <c r="F23" s="29">
        <f>'[31]0.1'!$L$33</f>
        <v>935997.57833888172</v>
      </c>
    </row>
    <row r="24" spans="1:8">
      <c r="A24" s="36"/>
      <c r="B24" s="38" t="s">
        <v>117</v>
      </c>
      <c r="C24" s="36" t="s">
        <v>118</v>
      </c>
      <c r="D24" s="29">
        <f>'[4]ТТЭЦ-1 ДМ'!$E$36</f>
        <v>154.90736241424253</v>
      </c>
      <c r="E24" s="29">
        <f>'[31]4'!$L$28</f>
        <v>165.4</v>
      </c>
      <c r="F24" s="29">
        <f>'[31]4'!$M$28</f>
        <v>165.4</v>
      </c>
    </row>
    <row r="25" spans="1:8" ht="25.5">
      <c r="A25" s="36"/>
      <c r="B25" s="9" t="s">
        <v>119</v>
      </c>
      <c r="C25" s="36" t="s">
        <v>36</v>
      </c>
      <c r="D25" s="30" t="s">
        <v>66</v>
      </c>
      <c r="E25" s="30" t="s">
        <v>66</v>
      </c>
      <c r="F25" s="30" t="s">
        <v>66</v>
      </c>
    </row>
    <row r="26" spans="1:8">
      <c r="A26" s="36" t="s">
        <v>120</v>
      </c>
      <c r="B26" s="9" t="s">
        <v>21</v>
      </c>
      <c r="C26" s="36" t="s">
        <v>106</v>
      </c>
      <c r="D26" s="41"/>
      <c r="E26" s="41"/>
      <c r="F26" s="41"/>
    </row>
    <row r="27" spans="1:8" ht="25.5">
      <c r="A27" s="36" t="s">
        <v>121</v>
      </c>
      <c r="B27" s="9" t="s">
        <v>16</v>
      </c>
      <c r="C27" s="36" t="s">
        <v>36</v>
      </c>
      <c r="D27" s="41"/>
      <c r="E27" s="41"/>
      <c r="F27" s="41"/>
    </row>
    <row r="28" spans="1:8">
      <c r="A28" s="36" t="s">
        <v>122</v>
      </c>
      <c r="B28" s="38" t="s">
        <v>123</v>
      </c>
      <c r="C28" s="36" t="s">
        <v>124</v>
      </c>
      <c r="D28" s="41"/>
      <c r="E28" s="41"/>
      <c r="F28" s="41"/>
    </row>
    <row r="29" spans="1:8" ht="25.5">
      <c r="A29" s="39" t="s">
        <v>125</v>
      </c>
      <c r="B29" s="38" t="s">
        <v>126</v>
      </c>
      <c r="C29" s="30" t="s">
        <v>127</v>
      </c>
      <c r="D29" s="41"/>
      <c r="E29" s="41"/>
      <c r="F29" s="41"/>
    </row>
    <row r="30" spans="1:8" ht="25.5">
      <c r="A30" s="36" t="s">
        <v>128</v>
      </c>
      <c r="B30" s="38" t="s">
        <v>129</v>
      </c>
      <c r="C30" s="36" t="s">
        <v>36</v>
      </c>
      <c r="D30" s="41"/>
      <c r="E30" s="41"/>
      <c r="F30" s="41"/>
    </row>
    <row r="31" spans="1:8">
      <c r="A31" s="36" t="s">
        <v>130</v>
      </c>
      <c r="B31" s="9" t="s">
        <v>131</v>
      </c>
      <c r="C31" s="36" t="s">
        <v>106</v>
      </c>
      <c r="D31" s="29">
        <f>'[5]ТТЭЦ-1'!$C$7-'[5]ТТЭЦ-1'!$O$7-'[5]ТТЭЦ-1'!$W$7-'[5]ТТЭЦ-1'!$AI$7</f>
        <v>3982226.8599700001</v>
      </c>
      <c r="E31" s="41"/>
      <c r="F31" s="41"/>
    </row>
    <row r="32" spans="1:8">
      <c r="A32" s="36" t="s">
        <v>132</v>
      </c>
      <c r="B32" s="38" t="s">
        <v>22</v>
      </c>
      <c r="C32" s="36" t="s">
        <v>106</v>
      </c>
      <c r="D32" s="29">
        <f>'[5]ТТЭЦ-1'!$K$7</f>
        <v>1630615.0799999998</v>
      </c>
      <c r="E32" s="41"/>
      <c r="F32" s="41"/>
    </row>
    <row r="33" spans="1:6">
      <c r="A33" s="36" t="s">
        <v>133</v>
      </c>
      <c r="B33" s="38" t="s">
        <v>23</v>
      </c>
      <c r="C33" s="36" t="s">
        <v>106</v>
      </c>
      <c r="D33" s="29">
        <f>'[5]ТТЭЦ-1'!$S$7</f>
        <v>864514.80259999994</v>
      </c>
      <c r="E33" s="41"/>
      <c r="F33" s="41"/>
    </row>
    <row r="34" spans="1:6" ht="25.5">
      <c r="A34" s="36" t="s">
        <v>134</v>
      </c>
      <c r="B34" s="38" t="s">
        <v>24</v>
      </c>
      <c r="C34" s="36" t="s">
        <v>106</v>
      </c>
      <c r="D34" s="29">
        <f>'[5]ТТЭЦ-1'!$AA$7-'[5]ТТЭЦ-1'!$AI$7</f>
        <v>1395512.1658000003</v>
      </c>
      <c r="E34" s="41"/>
      <c r="F34" s="41"/>
    </row>
    <row r="35" spans="1:6">
      <c r="A35" s="36" t="s">
        <v>185</v>
      </c>
      <c r="B35" s="38" t="s">
        <v>186</v>
      </c>
      <c r="C35" s="36" t="s">
        <v>106</v>
      </c>
      <c r="D35" s="29">
        <f>'[5]ТТЭЦ-1'!$AU$7+'[5]ТТЭЦ-1'!$AY$7+'[5]ТТЭЦ-1'!$BC$7</f>
        <v>91584.811569999991</v>
      </c>
      <c r="E35" s="41"/>
      <c r="F35" s="41"/>
    </row>
    <row r="36" spans="1:6">
      <c r="A36" s="36" t="s">
        <v>135</v>
      </c>
      <c r="B36" s="9" t="s">
        <v>136</v>
      </c>
      <c r="C36" s="36" t="s">
        <v>106</v>
      </c>
      <c r="D36" s="41"/>
      <c r="E36" s="41"/>
      <c r="F36" s="41"/>
    </row>
    <row r="37" spans="1:6">
      <c r="A37" s="36" t="s">
        <v>137</v>
      </c>
      <c r="B37" s="38" t="s">
        <v>25</v>
      </c>
      <c r="C37" s="36" t="s">
        <v>106</v>
      </c>
      <c r="D37" s="41"/>
      <c r="E37" s="41"/>
      <c r="F37" s="41"/>
    </row>
    <row r="38" spans="1:6">
      <c r="A38" s="36" t="s">
        <v>138</v>
      </c>
      <c r="B38" s="38" t="s">
        <v>44</v>
      </c>
      <c r="C38" s="36" t="s">
        <v>106</v>
      </c>
      <c r="D38" s="41"/>
      <c r="E38" s="41"/>
      <c r="F38" s="41"/>
    </row>
    <row r="39" spans="1:6">
      <c r="A39" s="36" t="s">
        <v>139</v>
      </c>
      <c r="B39" s="9" t="s">
        <v>140</v>
      </c>
      <c r="C39" s="36" t="s">
        <v>106</v>
      </c>
      <c r="D39" s="41"/>
      <c r="E39" s="41"/>
      <c r="F39" s="41"/>
    </row>
    <row r="40" spans="1:6">
      <c r="A40" s="36" t="s">
        <v>141</v>
      </c>
      <c r="B40" s="38" t="s">
        <v>22</v>
      </c>
      <c r="C40" s="36" t="s">
        <v>106</v>
      </c>
      <c r="D40" s="41"/>
      <c r="E40" s="41"/>
      <c r="F40" s="41"/>
    </row>
    <row r="41" spans="1:6">
      <c r="A41" s="36" t="s">
        <v>142</v>
      </c>
      <c r="B41" s="38" t="s">
        <v>23</v>
      </c>
      <c r="C41" s="36" t="s">
        <v>106</v>
      </c>
      <c r="D41" s="41"/>
      <c r="E41" s="41"/>
      <c r="F41" s="41"/>
    </row>
    <row r="42" spans="1:6" ht="25.5">
      <c r="A42" s="36" t="s">
        <v>143</v>
      </c>
      <c r="B42" s="38" t="s">
        <v>24</v>
      </c>
      <c r="C42" s="36" t="s">
        <v>106</v>
      </c>
      <c r="D42" s="41"/>
      <c r="E42" s="41"/>
      <c r="F42" s="41"/>
    </row>
    <row r="43" spans="1:6" ht="25.5">
      <c r="A43" s="36" t="s">
        <v>144</v>
      </c>
      <c r="B43" s="9" t="s">
        <v>145</v>
      </c>
      <c r="C43" s="36" t="s">
        <v>106</v>
      </c>
      <c r="D43" s="41"/>
      <c r="E43" s="41"/>
      <c r="F43" s="41"/>
    </row>
    <row r="44" spans="1:6">
      <c r="A44" s="36" t="s">
        <v>146</v>
      </c>
      <c r="B44" s="38" t="s">
        <v>22</v>
      </c>
      <c r="C44" s="36" t="s">
        <v>106</v>
      </c>
      <c r="D44" s="41"/>
      <c r="E44" s="41"/>
      <c r="F44" s="41"/>
    </row>
    <row r="45" spans="1:6">
      <c r="A45" s="36" t="s">
        <v>147</v>
      </c>
      <c r="B45" s="38" t="s">
        <v>23</v>
      </c>
      <c r="C45" s="36" t="s">
        <v>106</v>
      </c>
      <c r="D45" s="41"/>
      <c r="E45" s="41"/>
      <c r="F45" s="41"/>
    </row>
    <row r="46" spans="1:6" ht="25.5">
      <c r="A46" s="36" t="s">
        <v>148</v>
      </c>
      <c r="B46" s="38" t="s">
        <v>24</v>
      </c>
      <c r="C46" s="36" t="s">
        <v>106</v>
      </c>
      <c r="D46" s="41"/>
      <c r="E46" s="41"/>
      <c r="F46" s="41"/>
    </row>
    <row r="47" spans="1:6">
      <c r="A47" s="36" t="s">
        <v>149</v>
      </c>
      <c r="B47" s="9" t="s">
        <v>184</v>
      </c>
      <c r="C47" s="36" t="s">
        <v>106</v>
      </c>
      <c r="D47" s="52">
        <v>9004290</v>
      </c>
      <c r="E47" s="41"/>
      <c r="F47" s="41"/>
    </row>
    <row r="48" spans="1:6" ht="25.5">
      <c r="A48" s="36" t="s">
        <v>150</v>
      </c>
      <c r="B48" s="9" t="s">
        <v>183</v>
      </c>
      <c r="C48" s="36" t="s">
        <v>151</v>
      </c>
      <c r="D48" s="31">
        <f>17458277/60471373</f>
        <v>0.28870316868776902</v>
      </c>
      <c r="E48" s="41"/>
      <c r="F48" s="41"/>
    </row>
    <row r="49" spans="1:6" ht="38.25">
      <c r="A49" s="36" t="s">
        <v>152</v>
      </c>
      <c r="B49" s="9" t="s">
        <v>17</v>
      </c>
      <c r="C49" s="36" t="s">
        <v>36</v>
      </c>
      <c r="D49" s="96" t="s">
        <v>199</v>
      </c>
      <c r="E49" s="96" t="s">
        <v>198</v>
      </c>
      <c r="F49" s="96" t="s">
        <v>198</v>
      </c>
    </row>
    <row r="50" spans="1:6">
      <c r="B50" s="8"/>
    </row>
    <row r="51" spans="1:6">
      <c r="A51" s="94" t="s">
        <v>154</v>
      </c>
      <c r="B51" s="94"/>
      <c r="C51" s="94"/>
      <c r="D51" s="94"/>
      <c r="E51" s="94"/>
      <c r="F51" s="94"/>
    </row>
    <row r="52" spans="1:6">
      <c r="A52" s="94" t="s">
        <v>193</v>
      </c>
      <c r="B52" s="94"/>
      <c r="C52" s="94"/>
      <c r="D52" s="94"/>
      <c r="E52" s="94"/>
      <c r="F52" s="94"/>
    </row>
  </sheetData>
  <mergeCells count="8">
    <mergeCell ref="A51:F51"/>
    <mergeCell ref="A52:F52"/>
    <mergeCell ref="A4:F4"/>
    <mergeCell ref="A5:F5"/>
    <mergeCell ref="A7:A9"/>
    <mergeCell ref="B7:B9"/>
    <mergeCell ref="C7:C9"/>
    <mergeCell ref="D49:F49"/>
  </mergeCells>
  <pageMargins left="0.70866141732283472" right="0.70866141732283472" top="0.74803149606299213" bottom="0.74803149606299213" header="0.31496062992125984" footer="0.31496062992125984"/>
  <pageSetup paperSize="9" scale="5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32"/>
  <sheetViews>
    <sheetView zoomScaleNormal="100" workbookViewId="0">
      <pane xSplit="3" ySplit="9" topLeftCell="D15" activePane="bottomRight" state="frozen"/>
      <selection activeCell="N23" sqref="N23"/>
      <selection pane="topRight" activeCell="N23" sqref="N23"/>
      <selection pane="bottomLeft" activeCell="N23" sqref="N23"/>
      <selection pane="bottomRight" activeCell="C1" sqref="C1:D1048576"/>
    </sheetView>
  </sheetViews>
  <sheetFormatPr defaultRowHeight="12.75" outlineLevelCol="1"/>
  <cols>
    <col min="1" max="1" width="5.7109375" style="3" customWidth="1"/>
    <col min="2" max="2" width="44.140625" style="12" customWidth="1"/>
    <col min="3" max="3" width="14.28515625" style="27" bestFit="1" customWidth="1"/>
    <col min="4" max="4" width="19" style="12" customWidth="1"/>
    <col min="5" max="5" width="19" style="12" hidden="1" customWidth="1"/>
    <col min="6" max="9" width="19" style="12" customWidth="1"/>
    <col min="10" max="10" width="9.140625" style="12"/>
    <col min="11" max="11" width="0"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181</v>
      </c>
    </row>
    <row r="2" spans="1:11">
      <c r="F2" s="27"/>
      <c r="I2" s="26" t="s">
        <v>82</v>
      </c>
    </row>
    <row r="3" spans="1:11">
      <c r="F3" s="27"/>
    </row>
    <row r="4" spans="1:11">
      <c r="A4" s="75" t="s">
        <v>45</v>
      </c>
      <c r="B4" s="93"/>
      <c r="C4" s="93"/>
      <c r="D4" s="93"/>
      <c r="E4" s="93"/>
      <c r="F4" s="93"/>
      <c r="G4" s="93"/>
      <c r="H4" s="93"/>
      <c r="I4" s="93"/>
    </row>
    <row r="5" spans="1:11">
      <c r="A5" s="75" t="str">
        <f>Титульный!$C$19</f>
        <v>Тюменская ТЭЦ-1 без ДПМ/НВ</v>
      </c>
      <c r="B5" s="93"/>
      <c r="C5" s="93"/>
      <c r="D5" s="93"/>
      <c r="E5" s="93"/>
      <c r="F5" s="93"/>
      <c r="G5" s="93"/>
      <c r="H5" s="93"/>
      <c r="I5" s="93"/>
    </row>
    <row r="7" spans="1:11" s="3" customFormat="1" ht="32.25" customHeight="1">
      <c r="A7" s="104" t="s">
        <v>93</v>
      </c>
      <c r="B7" s="104" t="s">
        <v>13</v>
      </c>
      <c r="C7" s="104" t="s">
        <v>159</v>
      </c>
      <c r="D7" s="104" t="s">
        <v>179</v>
      </c>
      <c r="E7" s="104"/>
      <c r="F7" s="104" t="s">
        <v>156</v>
      </c>
      <c r="G7" s="104"/>
      <c r="H7" s="104" t="s">
        <v>157</v>
      </c>
      <c r="I7" s="104"/>
      <c r="K7" s="2"/>
    </row>
    <row r="8" spans="1:11" s="3" customFormat="1">
      <c r="A8" s="104"/>
      <c r="B8" s="104"/>
      <c r="C8" s="104"/>
      <c r="D8" s="42">
        <f>Титульный!$B$5-2</f>
        <v>2016</v>
      </c>
      <c r="E8" s="43" t="s">
        <v>73</v>
      </c>
      <c r="F8" s="42">
        <f>Титульный!$B$5-1</f>
        <v>2017</v>
      </c>
      <c r="G8" s="43" t="s">
        <v>73</v>
      </c>
      <c r="H8" s="42">
        <f>Титульный!$B$5</f>
        <v>2018</v>
      </c>
      <c r="I8" s="43" t="s">
        <v>73</v>
      </c>
      <c r="K8" s="2"/>
    </row>
    <row r="9" spans="1:11" s="3" customFormat="1">
      <c r="A9" s="104"/>
      <c r="B9" s="104"/>
      <c r="C9" s="104"/>
      <c r="D9" s="10" t="s">
        <v>26</v>
      </c>
      <c r="E9" s="10" t="s">
        <v>27</v>
      </c>
      <c r="F9" s="10" t="s">
        <v>26</v>
      </c>
      <c r="G9" s="10" t="s">
        <v>27</v>
      </c>
      <c r="H9" s="10" t="s">
        <v>26</v>
      </c>
      <c r="I9" s="10" t="s">
        <v>27</v>
      </c>
    </row>
    <row r="10" spans="1:11" ht="12.75" customHeight="1">
      <c r="A10" s="100" t="s">
        <v>176</v>
      </c>
      <c r="B10" s="101"/>
      <c r="C10" s="101"/>
      <c r="D10" s="101"/>
      <c r="E10" s="101"/>
      <c r="F10" s="101"/>
      <c r="G10" s="101"/>
      <c r="H10" s="101"/>
      <c r="I10" s="102"/>
    </row>
    <row r="11" spans="1:11" ht="12.75" customHeight="1">
      <c r="A11" s="30" t="s">
        <v>160</v>
      </c>
      <c r="B11" s="37" t="s">
        <v>161</v>
      </c>
      <c r="C11" s="36" t="s">
        <v>174</v>
      </c>
      <c r="D11" s="29">
        <f>'[6]Тарифы ЭЭ и ГМ'!T17</f>
        <v>597.76</v>
      </c>
      <c r="E11" s="29">
        <f>'[6]Тарифы ЭЭ и ГМ'!U17</f>
        <v>606.78</v>
      </c>
      <c r="F11" s="29">
        <f>'[7]Утв. тарифы на ЭЭ и ЭМ'!$E$23</f>
        <v>606.78</v>
      </c>
      <c r="G11" s="29">
        <f>'[7]Утв. тарифы на ЭЭ и ЭМ'!$F$23</f>
        <v>619.63</v>
      </c>
      <c r="H11" s="98">
        <f>'[31]0.1'!$L$20</f>
        <v>639.09486848086397</v>
      </c>
      <c r="I11" s="103"/>
      <c r="K11" s="66" t="b">
        <f>ROUND([8]Лист1!$D$146,1)=ROUND(H11,1)</f>
        <v>1</v>
      </c>
    </row>
    <row r="12" spans="1:11" ht="12.75" customHeight="1">
      <c r="A12" s="30"/>
      <c r="B12" s="45" t="s">
        <v>177</v>
      </c>
      <c r="C12" s="36" t="s">
        <v>174</v>
      </c>
      <c r="D12" s="29">
        <f>('[4]ТТЭЦ-1 ДМ'!$F$197+'[4]ТТЭЦ-1 ДМ'!$G$197+'[4]ТТЭЦ-1 ДМ'!$H$197+'[4]ТТЭЦ-1 ДМ'!$J$197+'[4]ТТЭЦ-1 ДМ'!$K$197+'[4]ТТЭЦ-1 ДМ'!$L$197)/('[4]ТТЭЦ-1 ДМ'!$F$22+'[4]ТТЭЦ-1 ДМ'!$G$22+'[4]ТТЭЦ-1 ДМ'!$H$22+'[4]ТТЭЦ-1 ДМ'!$J$22+'[4]ТТЭЦ-1 ДМ'!$K$22+'[4]ТТЭЦ-1 ДМ'!$L$22)</f>
        <v>699.86697694472377</v>
      </c>
      <c r="E12" s="29">
        <f>('[4]ТТЭЦ-1 ДМ'!$N$197+'[4]ТТЭЦ-1 ДМ'!$O$197+'[4]ТТЭЦ-1 ДМ'!$P$197+'[4]ТТЭЦ-1 ДМ'!$R$197+'[4]ТТЭЦ-1 ДМ'!$S$197+'[4]ТТЭЦ-1 ДМ'!$T$197)/('[4]ТТЭЦ-1 ДМ'!$N$22+'[4]ТТЭЦ-1 ДМ'!$O$22+'[4]ТТЭЦ-1 ДМ'!$P$22+'[4]ТТЭЦ-1 ДМ'!$R$22+'[4]ТТЭЦ-1 ДМ'!$S$22+'[4]ТТЭЦ-1 ДМ'!$T$22)</f>
        <v>711.42316284104299</v>
      </c>
      <c r="F12" s="29">
        <f>'[31]2.2'!$G$170</f>
        <v>600.10604800274677</v>
      </c>
      <c r="G12" s="29">
        <f>'[31]2.1'!$G$170</f>
        <v>612.65962690378774</v>
      </c>
      <c r="H12" s="98">
        <f>'[31]2'!$G$170</f>
        <v>631.77487365832599</v>
      </c>
      <c r="I12" s="103"/>
    </row>
    <row r="13" spans="1:11" ht="12.75" customHeight="1">
      <c r="A13" s="30" t="s">
        <v>162</v>
      </c>
      <c r="B13" s="37" t="s">
        <v>163</v>
      </c>
      <c r="C13" s="36" t="s">
        <v>164</v>
      </c>
      <c r="D13" s="29">
        <f>'[6]Тарифы ЭЭ и ГМ'!T35</f>
        <v>151988.67000000001</v>
      </c>
      <c r="E13" s="29">
        <f>'[6]Тарифы ЭЭ и ГМ'!U35</f>
        <v>164503.75</v>
      </c>
      <c r="F13" s="29">
        <f>'[7]Утв. тарифы на ЭЭ и ЭМ'!$G$23</f>
        <v>164503.75</v>
      </c>
      <c r="G13" s="29">
        <f>'[7]Утв. тарифы на ЭЭ и ЭМ'!$H$23</f>
        <v>172127.78</v>
      </c>
      <c r="H13" s="98">
        <f>'[31]0.1'!$L$21</f>
        <v>182548.87576377392</v>
      </c>
      <c r="I13" s="103"/>
      <c r="K13" s="66" t="b">
        <f>ROUND([8]Лист1!$E$146,1)=ROUND(H13,1)</f>
        <v>1</v>
      </c>
    </row>
    <row r="14" spans="1:11" ht="27.75" customHeight="1">
      <c r="A14" s="30" t="s">
        <v>165</v>
      </c>
      <c r="B14" s="37" t="s">
        <v>180</v>
      </c>
      <c r="C14" s="36" t="s">
        <v>51</v>
      </c>
      <c r="D14" s="98">
        <f>[11]Индексация_ТО!$AC$78</f>
        <v>524.24158064137487</v>
      </c>
      <c r="E14" s="103"/>
      <c r="F14" s="98">
        <f>[11]Индексация_ТО!$AU$78</f>
        <v>547.34476818664587</v>
      </c>
      <c r="G14" s="103"/>
      <c r="H14" s="98">
        <f>'[12]6.1. ТО'!$I$44</f>
        <v>593.27754605508528</v>
      </c>
      <c r="I14" s="103"/>
    </row>
    <row r="15" spans="1:11" ht="26.25" customHeight="1">
      <c r="A15" s="30" t="s">
        <v>166</v>
      </c>
      <c r="B15" s="46" t="s">
        <v>52</v>
      </c>
      <c r="C15" s="36" t="s">
        <v>51</v>
      </c>
      <c r="D15" s="29">
        <f>'[6]Тарифы ТЭ и ТН'!$Q$8</f>
        <v>516.28</v>
      </c>
      <c r="E15" s="29">
        <f>'[6]Тарифы ТЭ и ТН'!$R$8</f>
        <v>535.04999999999995</v>
      </c>
      <c r="F15" s="29">
        <f>'[7]Утв. тарифы на ТЭ и ТН'!$N$9</f>
        <v>535.04999999999995</v>
      </c>
      <c r="G15" s="29">
        <f>'[7]Утв. тарифы на ТЭ и ТН'!$O$9</f>
        <v>564.42999999999995</v>
      </c>
      <c r="H15" s="98">
        <f>'[12]6.1. ТО'!$I$45</f>
        <v>592.95002429009708</v>
      </c>
      <c r="I15" s="99"/>
    </row>
    <row r="16" spans="1:11" ht="12.75" customHeight="1">
      <c r="A16" s="30" t="s">
        <v>167</v>
      </c>
      <c r="B16" s="46" t="s">
        <v>53</v>
      </c>
      <c r="C16" s="36" t="s">
        <v>51</v>
      </c>
      <c r="D16" s="44"/>
      <c r="E16" s="44"/>
      <c r="F16" s="44"/>
      <c r="G16" s="44"/>
      <c r="H16" s="44"/>
      <c r="I16" s="44"/>
    </row>
    <row r="17" spans="1:9" ht="12.75" customHeight="1">
      <c r="A17" s="30"/>
      <c r="B17" s="38" t="s">
        <v>54</v>
      </c>
      <c r="C17" s="36" t="s">
        <v>51</v>
      </c>
      <c r="D17" s="44"/>
      <c r="E17" s="44"/>
      <c r="F17" s="44"/>
      <c r="G17" s="44"/>
      <c r="H17" s="44"/>
      <c r="I17" s="44"/>
    </row>
    <row r="18" spans="1:9" ht="12.75" customHeight="1">
      <c r="A18" s="30"/>
      <c r="B18" s="38" t="s">
        <v>55</v>
      </c>
      <c r="C18" s="36" t="s">
        <v>51</v>
      </c>
      <c r="D18" s="44"/>
      <c r="E18" s="44"/>
      <c r="F18" s="44"/>
      <c r="G18" s="44"/>
      <c r="H18" s="44"/>
      <c r="I18" s="44"/>
    </row>
    <row r="19" spans="1:9" ht="12.75" customHeight="1">
      <c r="A19" s="30"/>
      <c r="B19" s="38" t="s">
        <v>56</v>
      </c>
      <c r="C19" s="36" t="s">
        <v>51</v>
      </c>
      <c r="D19" s="29">
        <f>'[6]Тарифы ТЭ и ТН'!Q15</f>
        <v>614.61</v>
      </c>
      <c r="E19" s="29">
        <f>'[6]Тарифы ТЭ и ТН'!R15</f>
        <v>636.96</v>
      </c>
      <c r="F19" s="44"/>
      <c r="G19" s="44"/>
      <c r="H19" s="98">
        <f>'[12]6.1. ТО'!$I$49</f>
        <v>707.28614301846687</v>
      </c>
      <c r="I19" s="99"/>
    </row>
    <row r="20" spans="1:9" ht="12.75" customHeight="1">
      <c r="A20" s="30"/>
      <c r="B20" s="38" t="s">
        <v>57</v>
      </c>
      <c r="C20" s="36" t="s">
        <v>51</v>
      </c>
      <c r="D20" s="44"/>
      <c r="E20" s="44"/>
      <c r="F20" s="29">
        <f>'[7]Утв. тарифы на ТЭ и ТН'!$N$15</f>
        <v>636.96</v>
      </c>
      <c r="G20" s="29">
        <f>'[7]Утв. тарифы на ТЭ и ТН'!$O$15</f>
        <v>671.93</v>
      </c>
      <c r="H20" s="44"/>
      <c r="I20" s="44"/>
    </row>
    <row r="21" spans="1:9" ht="12.75" customHeight="1">
      <c r="A21" s="30" t="s">
        <v>168</v>
      </c>
      <c r="B21" s="46" t="s">
        <v>58</v>
      </c>
      <c r="C21" s="36" t="s">
        <v>51</v>
      </c>
      <c r="D21" s="44"/>
      <c r="E21" s="44"/>
      <c r="F21" s="44"/>
      <c r="G21" s="44"/>
      <c r="H21" s="44"/>
      <c r="I21" s="44"/>
    </row>
    <row r="22" spans="1:9" ht="12.75" customHeight="1">
      <c r="A22" s="30" t="s">
        <v>169</v>
      </c>
      <c r="B22" s="37" t="s">
        <v>59</v>
      </c>
      <c r="C22" s="36" t="s">
        <v>36</v>
      </c>
      <c r="D22" s="44"/>
      <c r="E22" s="44"/>
      <c r="F22" s="44"/>
      <c r="G22" s="44"/>
      <c r="H22" s="44"/>
      <c r="I22" s="44"/>
    </row>
    <row r="23" spans="1:9" ht="25.5" customHeight="1">
      <c r="A23" s="30" t="s">
        <v>170</v>
      </c>
      <c r="B23" s="38" t="s">
        <v>60</v>
      </c>
      <c r="C23" s="30" t="s">
        <v>61</v>
      </c>
      <c r="D23" s="44"/>
      <c r="E23" s="44"/>
      <c r="F23" s="44"/>
      <c r="G23" s="44"/>
      <c r="H23" s="44"/>
      <c r="I23" s="44"/>
    </row>
    <row r="24" spans="1:9" ht="12.75" customHeight="1">
      <c r="A24" s="30" t="s">
        <v>171</v>
      </c>
      <c r="B24" s="46" t="s">
        <v>62</v>
      </c>
      <c r="C24" s="36" t="s">
        <v>51</v>
      </c>
      <c r="D24" s="44"/>
      <c r="E24" s="44"/>
      <c r="F24" s="44"/>
      <c r="G24" s="44"/>
      <c r="H24" s="44"/>
      <c r="I24" s="44"/>
    </row>
    <row r="25" spans="1:9" ht="12.75" customHeight="1">
      <c r="A25" s="30" t="s">
        <v>172</v>
      </c>
      <c r="B25" s="37" t="s">
        <v>63</v>
      </c>
      <c r="C25" s="36" t="s">
        <v>175</v>
      </c>
      <c r="D25" s="44"/>
      <c r="E25" s="44"/>
      <c r="F25" s="44"/>
      <c r="G25" s="44"/>
      <c r="H25" s="44"/>
      <c r="I25" s="44"/>
    </row>
    <row r="26" spans="1:9" ht="15" customHeight="1">
      <c r="A26" s="30"/>
      <c r="B26" s="38" t="s">
        <v>64</v>
      </c>
      <c r="C26" s="36" t="s">
        <v>175</v>
      </c>
      <c r="D26" s="29">
        <f>'[6]Тарифы ТЭ и ТН'!Q27</f>
        <v>28.12</v>
      </c>
      <c r="E26" s="29">
        <f>'[6]Тарифы ТЭ и ТН'!R27</f>
        <v>30.83</v>
      </c>
      <c r="F26" s="29">
        <f>'[7]Утв. тарифы на ТЭ и ТН'!$N$27</f>
        <v>29.33</v>
      </c>
      <c r="G26" s="29">
        <f>'[7]Утв. тарифы на ТЭ и ТН'!$O$27</f>
        <v>29.33</v>
      </c>
      <c r="H26" s="98">
        <f>[12]ТН_Тюмень!$E$19</f>
        <v>32.28701925081738</v>
      </c>
      <c r="I26" s="99"/>
    </row>
    <row r="27" spans="1:9">
      <c r="A27" s="30"/>
      <c r="B27" s="38" t="s">
        <v>65</v>
      </c>
      <c r="C27" s="36" t="s">
        <v>175</v>
      </c>
      <c r="D27" s="29">
        <f>'[6]Тарифы ТЭ и ТН'!Q37</f>
        <v>50.8</v>
      </c>
      <c r="E27" s="29">
        <f>'[6]Тарифы ТЭ и ТН'!R37</f>
        <v>50.8</v>
      </c>
      <c r="F27" s="29">
        <f>'[7]Утв. тарифы на ТЭ и ТН'!$N$36</f>
        <v>50.8</v>
      </c>
      <c r="G27" s="29">
        <f>'[7]Утв. тарифы на ТЭ и ТН'!$O$36</f>
        <v>52.58</v>
      </c>
      <c r="H27" s="98">
        <f>[12]ТН_Тюмень!$E$20</f>
        <v>56.305021925836229</v>
      </c>
      <c r="I27" s="99"/>
    </row>
    <row r="28" spans="1:9">
      <c r="A28" s="8"/>
      <c r="B28" s="33"/>
      <c r="C28" s="32"/>
      <c r="D28" s="33"/>
      <c r="E28" s="33"/>
      <c r="F28" s="33"/>
      <c r="G28" s="33"/>
      <c r="H28" s="33"/>
      <c r="I28" s="33"/>
    </row>
    <row r="29" spans="1:9">
      <c r="A29" s="94" t="s">
        <v>173</v>
      </c>
      <c r="B29" s="94"/>
      <c r="C29" s="94"/>
      <c r="D29" s="94"/>
      <c r="E29" s="94"/>
      <c r="F29" s="94"/>
      <c r="G29" s="94"/>
      <c r="H29" s="94"/>
      <c r="I29" s="94"/>
    </row>
    <row r="30" spans="1:9">
      <c r="A30" s="94" t="s">
        <v>178</v>
      </c>
      <c r="B30" s="94"/>
      <c r="C30" s="94"/>
      <c r="D30" s="94"/>
      <c r="E30" s="94"/>
      <c r="F30" s="94"/>
      <c r="G30" s="94"/>
      <c r="H30" s="94"/>
      <c r="I30" s="94"/>
    </row>
    <row r="31" spans="1:9">
      <c r="A31" s="94" t="s">
        <v>187</v>
      </c>
      <c r="B31" s="94"/>
      <c r="C31" s="94"/>
      <c r="D31" s="94"/>
      <c r="E31" s="94"/>
      <c r="F31" s="94"/>
      <c r="G31" s="94"/>
      <c r="H31" s="94"/>
      <c r="I31" s="94"/>
    </row>
    <row r="32" spans="1:9">
      <c r="A32" s="94" t="s">
        <v>189</v>
      </c>
      <c r="B32" s="94"/>
      <c r="C32" s="94"/>
      <c r="D32" s="94"/>
      <c r="E32" s="94"/>
      <c r="F32" s="94"/>
      <c r="G32" s="94"/>
      <c r="H32" s="94"/>
      <c r="I32" s="94"/>
    </row>
  </sheetData>
  <mergeCells count="23">
    <mergeCell ref="A32:I32"/>
    <mergeCell ref="H19:I19"/>
    <mergeCell ref="H27:I27"/>
    <mergeCell ref="A10:I10"/>
    <mergeCell ref="H11:I11"/>
    <mergeCell ref="H12:I12"/>
    <mergeCell ref="H13:I13"/>
    <mergeCell ref="D14:E14"/>
    <mergeCell ref="F14:G14"/>
    <mergeCell ref="H14:I14"/>
    <mergeCell ref="H15:I15"/>
    <mergeCell ref="H26:I26"/>
    <mergeCell ref="A29:I29"/>
    <mergeCell ref="A30:I30"/>
    <mergeCell ref="A31:I31"/>
    <mergeCell ref="A4:I4"/>
    <mergeCell ref="A5:I5"/>
    <mergeCell ref="A7:A9"/>
    <mergeCell ref="B7:B9"/>
    <mergeCell ref="C7:C9"/>
    <mergeCell ref="D7:E7"/>
    <mergeCell ref="F7:G7"/>
    <mergeCell ref="H7:I7"/>
  </mergeCells>
  <conditionalFormatting sqref="K11">
    <cfRule type="containsText" dxfId="15" priority="3" operator="containsText" text="ложь">
      <formula>NOT(ISERROR(SEARCH("ложь",K11)))</formula>
    </cfRule>
    <cfRule type="containsText" dxfId="14" priority="4" operator="containsText" text="истина">
      <formula>NOT(ISERROR(SEARCH("истина",K11)))</formula>
    </cfRule>
  </conditionalFormatting>
  <conditionalFormatting sqref="K13">
    <cfRule type="containsText" dxfId="13" priority="1" operator="containsText" text="ложь">
      <formula>NOT(ISERROR(SEARCH("ложь",K13)))</formula>
    </cfRule>
    <cfRule type="containsText" dxfId="12" priority="2" operator="containsText" text="истина">
      <formula>NOT(ISERROR(SEARCH("истина",K13)))</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52"/>
  <sheetViews>
    <sheetView zoomScaleNormal="100" workbookViewId="0">
      <pane xSplit="3" ySplit="9" topLeftCell="D10" activePane="bottomRight" state="frozen"/>
      <selection activeCell="N23" sqref="N23"/>
      <selection pane="topRight" activeCell="N23" sqref="N23"/>
      <selection pane="bottomLeft" activeCell="N23" sqref="N23"/>
      <selection pane="bottomRight" activeCell="D25" sqref="D25"/>
    </sheetView>
  </sheetViews>
  <sheetFormatPr defaultRowHeight="12.75"/>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182</v>
      </c>
    </row>
    <row r="2" spans="1:6">
      <c r="F2" s="34" t="s">
        <v>82</v>
      </c>
    </row>
    <row r="3" spans="1:6">
      <c r="B3" s="64"/>
    </row>
    <row r="4" spans="1:6">
      <c r="A4" s="95" t="s">
        <v>43</v>
      </c>
      <c r="B4" s="95"/>
      <c r="C4" s="95"/>
      <c r="D4" s="95"/>
      <c r="E4" s="95"/>
      <c r="F4" s="95"/>
    </row>
    <row r="5" spans="1:6">
      <c r="A5" s="95" t="str">
        <f>Титульный!$C$20</f>
        <v>Тюменская ТЭЦ-1 (БЛ 2) ДПМ</v>
      </c>
      <c r="B5" s="95"/>
      <c r="C5" s="95"/>
      <c r="D5" s="95"/>
      <c r="E5" s="95"/>
      <c r="F5" s="95"/>
    </row>
    <row r="6" spans="1:6">
      <c r="A6" s="35"/>
      <c r="B6" s="35"/>
      <c r="C6" s="35"/>
      <c r="D6" s="35"/>
      <c r="E6" s="35"/>
      <c r="F6" s="35"/>
    </row>
    <row r="7" spans="1:6" s="8" customFormat="1" ht="38.25">
      <c r="A7" s="96" t="s">
        <v>2</v>
      </c>
      <c r="B7" s="96" t="s">
        <v>13</v>
      </c>
      <c r="C7" s="96" t="s">
        <v>14</v>
      </c>
      <c r="D7" s="30" t="s">
        <v>155</v>
      </c>
      <c r="E7" s="30" t="s">
        <v>156</v>
      </c>
      <c r="F7" s="30" t="s">
        <v>157</v>
      </c>
    </row>
    <row r="8" spans="1:6" s="8" customFormat="1">
      <c r="A8" s="96"/>
      <c r="B8" s="96"/>
      <c r="C8" s="96"/>
      <c r="D8" s="30">
        <f>Титульный!$B$5-2</f>
        <v>2016</v>
      </c>
      <c r="E8" s="30">
        <f>Титульный!$B$5-1</f>
        <v>2017</v>
      </c>
      <c r="F8" s="30">
        <f>Титульный!$B$5</f>
        <v>2018</v>
      </c>
    </row>
    <row r="9" spans="1:6" s="8" customFormat="1">
      <c r="A9" s="96"/>
      <c r="B9" s="96"/>
      <c r="C9" s="96"/>
      <c r="D9" s="30" t="s">
        <v>73</v>
      </c>
      <c r="E9" s="30" t="s">
        <v>73</v>
      </c>
      <c r="F9" s="30" t="s">
        <v>73</v>
      </c>
    </row>
    <row r="10" spans="1:6">
      <c r="A10" s="36" t="s">
        <v>94</v>
      </c>
      <c r="B10" s="37" t="s">
        <v>37</v>
      </c>
      <c r="C10" s="36" t="s">
        <v>39</v>
      </c>
      <c r="D10" s="29">
        <f>[20]Год!$H$11</f>
        <v>209.69999999999996</v>
      </c>
      <c r="E10" s="29">
        <f>'[26]0.1'!$I$11</f>
        <v>209.69999999999996</v>
      </c>
      <c r="F10" s="29">
        <f>'[26]0.1'!$L$11</f>
        <v>209.69999999999996</v>
      </c>
    </row>
    <row r="11" spans="1:6" ht="38.25">
      <c r="A11" s="36" t="s">
        <v>95</v>
      </c>
      <c r="B11" s="37" t="s">
        <v>38</v>
      </c>
      <c r="C11" s="36" t="s">
        <v>39</v>
      </c>
      <c r="D11" s="29">
        <f>[20]Год!$H$12-[20]Год!$H$14</f>
        <v>199.60357740596544</v>
      </c>
      <c r="E11" s="29">
        <f>'[26]0.1'!$I$12</f>
        <v>201.70945611943685</v>
      </c>
      <c r="F11" s="29">
        <f>'[26]0.1'!$L$12</f>
        <v>200.85289351851847</v>
      </c>
    </row>
    <row r="12" spans="1:6">
      <c r="A12" s="36" t="s">
        <v>96</v>
      </c>
      <c r="B12" s="37" t="s">
        <v>97</v>
      </c>
      <c r="C12" s="36" t="s">
        <v>158</v>
      </c>
      <c r="D12" s="29">
        <f>'[4]ТТЭЦ-1 НМ'!$E$7</f>
        <v>1379.5659999999998</v>
      </c>
      <c r="E12" s="29">
        <f>'[26]0.1'!$I$13</f>
        <v>1221.3900000000001</v>
      </c>
      <c r="F12" s="29">
        <f>'[26]0.1'!$L$13</f>
        <v>1221.4100000000001</v>
      </c>
    </row>
    <row r="13" spans="1:6">
      <c r="A13" s="36" t="s">
        <v>98</v>
      </c>
      <c r="B13" s="37" t="s">
        <v>99</v>
      </c>
      <c r="C13" s="36" t="s">
        <v>158</v>
      </c>
      <c r="D13" s="29">
        <f>'[4]ТТЭЦ-1 НМ'!$E$22</f>
        <v>1290.8927269999997</v>
      </c>
      <c r="E13" s="29">
        <f>'[26]0.1'!$I$15</f>
        <v>1151.5342308570459</v>
      </c>
      <c r="F13" s="29">
        <f>'[26]0.1'!$L$15</f>
        <v>1143.962</v>
      </c>
    </row>
    <row r="14" spans="1:6">
      <c r="A14" s="36" t="s">
        <v>100</v>
      </c>
      <c r="B14" s="37" t="s">
        <v>101</v>
      </c>
      <c r="C14" s="36" t="s">
        <v>102</v>
      </c>
      <c r="D14" s="29">
        <f>'[4]ТТЭЦ-1 НМ'!$E$23</f>
        <v>913.31500000000005</v>
      </c>
      <c r="E14" s="29">
        <f>'[26]0.1'!$I$16</f>
        <v>399.28</v>
      </c>
      <c r="F14" s="29">
        <f>'[26]0.1'!$L$16</f>
        <v>767.58400000000006</v>
      </c>
    </row>
    <row r="15" spans="1:6">
      <c r="A15" s="36" t="s">
        <v>103</v>
      </c>
      <c r="B15" s="37" t="s">
        <v>104</v>
      </c>
      <c r="C15" s="36" t="s">
        <v>102</v>
      </c>
      <c r="D15" s="29">
        <f>'[4]ТТЭЦ-1 НМ'!$E$26</f>
        <v>913.31500000000005</v>
      </c>
      <c r="E15" s="29">
        <f>'[26]0.1'!$I$17</f>
        <v>399.28</v>
      </c>
      <c r="F15" s="29">
        <f>'[26]0.1'!$L$17</f>
        <v>767.58400000000006</v>
      </c>
    </row>
    <row r="16" spans="1:6">
      <c r="A16" s="36" t="s">
        <v>105</v>
      </c>
      <c r="B16" s="37" t="s">
        <v>15</v>
      </c>
      <c r="C16" s="36" t="s">
        <v>106</v>
      </c>
      <c r="D16" s="40"/>
      <c r="E16" s="29">
        <f>'[26]0.1'!$I$43</f>
        <v>807785.18702819245</v>
      </c>
      <c r="F16" s="29">
        <f>'[26]0.1'!$L$43</f>
        <v>827865.24564480816</v>
      </c>
    </row>
    <row r="17" spans="1:8">
      <c r="A17" s="36" t="s">
        <v>107</v>
      </c>
      <c r="B17" s="38" t="s">
        <v>18</v>
      </c>
      <c r="C17" s="36" t="s">
        <v>106</v>
      </c>
      <c r="D17" s="40"/>
      <c r="E17" s="29">
        <f>'[26]0.1'!$G$43</f>
        <v>807785.18702819245</v>
      </c>
      <c r="F17" s="29">
        <f>'[26]0.1'!$J$43</f>
        <v>827865.24564480816</v>
      </c>
    </row>
    <row r="18" spans="1:8">
      <c r="A18" s="36" t="s">
        <v>108</v>
      </c>
      <c r="B18" s="38" t="s">
        <v>19</v>
      </c>
      <c r="C18" s="36" t="s">
        <v>106</v>
      </c>
      <c r="D18" s="40"/>
      <c r="E18" s="29">
        <f>'[26]0.1'!$H$43</f>
        <v>0</v>
      </c>
      <c r="F18" s="29">
        <f>'[26]0.1'!$K$43</f>
        <v>0</v>
      </c>
    </row>
    <row r="19" spans="1:8" ht="25.5">
      <c r="A19" s="36" t="s">
        <v>109</v>
      </c>
      <c r="B19" s="38" t="s">
        <v>20</v>
      </c>
      <c r="C19" s="36" t="s">
        <v>106</v>
      </c>
      <c r="D19" s="41"/>
      <c r="E19" s="41"/>
      <c r="F19" s="41"/>
    </row>
    <row r="20" spans="1:8">
      <c r="A20" s="36" t="s">
        <v>110</v>
      </c>
      <c r="B20" s="37" t="s">
        <v>111</v>
      </c>
      <c r="C20" s="36" t="s">
        <v>106</v>
      </c>
      <c r="D20" s="29">
        <f>'[4]ТТЭЦ-1 НМ'!$E$179</f>
        <v>1248554.9189200001</v>
      </c>
      <c r="E20" s="29">
        <f>'[26]0.1'!$I$31</f>
        <v>936968.79019814695</v>
      </c>
      <c r="F20" s="29">
        <f>'[26]0.1'!$L$31</f>
        <v>1085667.2681081647</v>
      </c>
      <c r="G20" s="47"/>
      <c r="H20" s="47"/>
    </row>
    <row r="21" spans="1:8">
      <c r="A21" s="36" t="s">
        <v>112</v>
      </c>
      <c r="B21" s="38" t="s">
        <v>113</v>
      </c>
      <c r="C21" s="36" t="s">
        <v>106</v>
      </c>
      <c r="D21" s="29">
        <f>'[4]ТТЭЦ-1 НМ'!$E$197</f>
        <v>927151.26700457651</v>
      </c>
      <c r="E21" s="29">
        <f>'[26]0.1'!$I$32</f>
        <v>806544.98466155946</v>
      </c>
      <c r="F21" s="29">
        <f>'[26]0.1'!$L$32</f>
        <v>826571.42462280823</v>
      </c>
      <c r="G21" s="47"/>
      <c r="H21" s="47"/>
    </row>
    <row r="22" spans="1:8" ht="25.5">
      <c r="A22" s="36"/>
      <c r="B22" s="38" t="s">
        <v>114</v>
      </c>
      <c r="C22" s="36" t="s">
        <v>40</v>
      </c>
      <c r="D22" s="29">
        <f>'[4]ТТЭЦ-1 НМ'!$E$31</f>
        <v>259.56381009311849</v>
      </c>
      <c r="E22" s="29">
        <f>'[26]4'!$L$24</f>
        <v>277.8</v>
      </c>
      <c r="F22" s="29">
        <f>'[26]4'!$M$24</f>
        <v>277.8</v>
      </c>
      <c r="G22" s="47"/>
      <c r="H22" s="47"/>
    </row>
    <row r="23" spans="1:8">
      <c r="A23" s="36" t="s">
        <v>115</v>
      </c>
      <c r="B23" s="38" t="s">
        <v>116</v>
      </c>
      <c r="C23" s="36" t="s">
        <v>106</v>
      </c>
      <c r="D23" s="29">
        <f>D20-D21</f>
        <v>321403.65191542357</v>
      </c>
      <c r="E23" s="29">
        <f>'[26]0.1'!$I$33</f>
        <v>130423.80553658749</v>
      </c>
      <c r="F23" s="29">
        <f>'[26]0.1'!$L$33</f>
        <v>259095.84348535642</v>
      </c>
    </row>
    <row r="24" spans="1:8">
      <c r="A24" s="36"/>
      <c r="B24" s="38" t="s">
        <v>117</v>
      </c>
      <c r="C24" s="36" t="s">
        <v>118</v>
      </c>
      <c r="D24" s="29">
        <f>'[4]ТТЭЦ-1 НМ'!$E$36</f>
        <v>127.44562390850933</v>
      </c>
      <c r="E24" s="29">
        <f>'[26]4'!$L$28</f>
        <v>130.19999999999999</v>
      </c>
      <c r="F24" s="29">
        <f>'[26]4'!$M$28</f>
        <v>130.19999999999999</v>
      </c>
    </row>
    <row r="25" spans="1:8" ht="25.5">
      <c r="A25" s="36"/>
      <c r="B25" s="9" t="s">
        <v>119</v>
      </c>
      <c r="C25" s="36" t="s">
        <v>36</v>
      </c>
      <c r="D25" s="67" t="s">
        <v>66</v>
      </c>
      <c r="E25" s="30" t="s">
        <v>66</v>
      </c>
      <c r="F25" s="30" t="s">
        <v>66</v>
      </c>
    </row>
    <row r="26" spans="1:8">
      <c r="A26" s="36" t="s">
        <v>120</v>
      </c>
      <c r="B26" s="9" t="s">
        <v>21</v>
      </c>
      <c r="C26" s="36" t="s">
        <v>106</v>
      </c>
      <c r="D26" s="41"/>
      <c r="E26" s="41"/>
      <c r="F26" s="41"/>
    </row>
    <row r="27" spans="1:8" ht="25.5">
      <c r="A27" s="36" t="s">
        <v>121</v>
      </c>
      <c r="B27" s="9" t="s">
        <v>16</v>
      </c>
      <c r="C27" s="36" t="s">
        <v>36</v>
      </c>
      <c r="D27" s="41"/>
      <c r="E27" s="41"/>
      <c r="F27" s="41"/>
    </row>
    <row r="28" spans="1:8">
      <c r="A28" s="36" t="s">
        <v>122</v>
      </c>
      <c r="B28" s="38" t="s">
        <v>123</v>
      </c>
      <c r="C28" s="36" t="s">
        <v>124</v>
      </c>
      <c r="D28" s="41"/>
      <c r="E28" s="41"/>
      <c r="F28" s="41"/>
    </row>
    <row r="29" spans="1:8" ht="25.5">
      <c r="A29" s="39" t="s">
        <v>125</v>
      </c>
      <c r="B29" s="38" t="s">
        <v>126</v>
      </c>
      <c r="C29" s="30" t="s">
        <v>127</v>
      </c>
      <c r="D29" s="41"/>
      <c r="E29" s="41"/>
      <c r="F29" s="41"/>
    </row>
    <row r="30" spans="1:8" ht="25.5">
      <c r="A30" s="36" t="s">
        <v>128</v>
      </c>
      <c r="B30" s="38" t="s">
        <v>129</v>
      </c>
      <c r="C30" s="36" t="s">
        <v>36</v>
      </c>
      <c r="D30" s="41"/>
      <c r="E30" s="41"/>
      <c r="F30" s="41"/>
    </row>
    <row r="31" spans="1:8">
      <c r="A31" s="36" t="s">
        <v>130</v>
      </c>
      <c r="B31" s="9" t="s">
        <v>131</v>
      </c>
      <c r="C31" s="36" t="s">
        <v>106</v>
      </c>
      <c r="D31" s="29">
        <f>'[5]ТТЭЦ-1'!$O$7+'[5]ТТЭЦ-1'!$W$7+'[5]ТТЭЦ-1'!$AI$7</f>
        <v>2097807.9858400002</v>
      </c>
      <c r="E31" s="41"/>
      <c r="F31" s="41"/>
      <c r="G31" s="47"/>
    </row>
    <row r="32" spans="1:8">
      <c r="A32" s="36" t="s">
        <v>132</v>
      </c>
      <c r="B32" s="38" t="s">
        <v>22</v>
      </c>
      <c r="C32" s="36" t="s">
        <v>106</v>
      </c>
      <c r="D32" s="29">
        <f>'[5]ТТЭЦ-1'!$O$7</f>
        <v>1208796.24</v>
      </c>
      <c r="E32" s="41"/>
      <c r="F32" s="41"/>
      <c r="G32" s="47"/>
    </row>
    <row r="33" spans="1:6">
      <c r="A33" s="36" t="s">
        <v>133</v>
      </c>
      <c r="B33" s="38" t="s">
        <v>23</v>
      </c>
      <c r="C33" s="36" t="s">
        <v>106</v>
      </c>
      <c r="D33" s="29">
        <f>'[5]ТТЭЦ-1'!$W$7</f>
        <v>441408.49511000002</v>
      </c>
      <c r="E33" s="41"/>
      <c r="F33" s="41"/>
    </row>
    <row r="34" spans="1:6" ht="25.5">
      <c r="A34" s="36" t="s">
        <v>134</v>
      </c>
      <c r="B34" s="38" t="s">
        <v>24</v>
      </c>
      <c r="C34" s="36" t="s">
        <v>106</v>
      </c>
      <c r="D34" s="29">
        <f>'[5]ТТЭЦ-1'!$AI$7</f>
        <v>447603.25072999997</v>
      </c>
      <c r="E34" s="41"/>
      <c r="F34" s="41"/>
    </row>
    <row r="35" spans="1:6">
      <c r="A35" s="36" t="s">
        <v>185</v>
      </c>
      <c r="B35" s="38" t="s">
        <v>186</v>
      </c>
      <c r="C35" s="36" t="s">
        <v>106</v>
      </c>
      <c r="D35" s="29">
        <v>0</v>
      </c>
      <c r="E35" s="41"/>
      <c r="F35" s="41"/>
    </row>
    <row r="36" spans="1:6">
      <c r="A36" s="36" t="s">
        <v>135</v>
      </c>
      <c r="B36" s="9" t="s">
        <v>136</v>
      </c>
      <c r="C36" s="36" t="s">
        <v>106</v>
      </c>
      <c r="D36" s="41"/>
      <c r="E36" s="41"/>
      <c r="F36" s="41"/>
    </row>
    <row r="37" spans="1:6">
      <c r="A37" s="36" t="s">
        <v>137</v>
      </c>
      <c r="B37" s="38" t="s">
        <v>25</v>
      </c>
      <c r="C37" s="36" t="s">
        <v>106</v>
      </c>
      <c r="D37" s="41"/>
      <c r="E37" s="41"/>
      <c r="F37" s="41"/>
    </row>
    <row r="38" spans="1:6">
      <c r="A38" s="36" t="s">
        <v>138</v>
      </c>
      <c r="B38" s="38" t="s">
        <v>44</v>
      </c>
      <c r="C38" s="36" t="s">
        <v>106</v>
      </c>
      <c r="D38" s="41"/>
      <c r="E38" s="41"/>
      <c r="F38" s="41"/>
    </row>
    <row r="39" spans="1:6">
      <c r="A39" s="36" t="s">
        <v>139</v>
      </c>
      <c r="B39" s="9" t="s">
        <v>140</v>
      </c>
      <c r="C39" s="36" t="s">
        <v>106</v>
      </c>
      <c r="D39" s="41"/>
      <c r="E39" s="41"/>
      <c r="F39" s="41"/>
    </row>
    <row r="40" spans="1:6">
      <c r="A40" s="36" t="s">
        <v>141</v>
      </c>
      <c r="B40" s="38" t="s">
        <v>22</v>
      </c>
      <c r="C40" s="36" t="s">
        <v>106</v>
      </c>
      <c r="D40" s="41"/>
      <c r="E40" s="41"/>
      <c r="F40" s="41"/>
    </row>
    <row r="41" spans="1:6">
      <c r="A41" s="36" t="s">
        <v>142</v>
      </c>
      <c r="B41" s="38" t="s">
        <v>23</v>
      </c>
      <c r="C41" s="36" t="s">
        <v>106</v>
      </c>
      <c r="D41" s="41"/>
      <c r="E41" s="41"/>
      <c r="F41" s="41"/>
    </row>
    <row r="42" spans="1:6" ht="25.5">
      <c r="A42" s="36" t="s">
        <v>143</v>
      </c>
      <c r="B42" s="38" t="s">
        <v>24</v>
      </c>
      <c r="C42" s="36" t="s">
        <v>106</v>
      </c>
      <c r="D42" s="41"/>
      <c r="E42" s="41"/>
      <c r="F42" s="41"/>
    </row>
    <row r="43" spans="1:6" ht="25.5">
      <c r="A43" s="36" t="s">
        <v>144</v>
      </c>
      <c r="B43" s="9" t="s">
        <v>145</v>
      </c>
      <c r="C43" s="36" t="s">
        <v>106</v>
      </c>
      <c r="D43" s="41"/>
      <c r="E43" s="41"/>
      <c r="F43" s="41"/>
    </row>
    <row r="44" spans="1:6">
      <c r="A44" s="36" t="s">
        <v>146</v>
      </c>
      <c r="B44" s="38" t="s">
        <v>22</v>
      </c>
      <c r="C44" s="36" t="s">
        <v>106</v>
      </c>
      <c r="D44" s="41"/>
      <c r="E44" s="41"/>
      <c r="F44" s="41"/>
    </row>
    <row r="45" spans="1:6">
      <c r="A45" s="36" t="s">
        <v>147</v>
      </c>
      <c r="B45" s="38" t="s">
        <v>23</v>
      </c>
      <c r="C45" s="36" t="s">
        <v>106</v>
      </c>
      <c r="D45" s="41"/>
      <c r="E45" s="41"/>
      <c r="F45" s="41"/>
    </row>
    <row r="46" spans="1:6" ht="25.5">
      <c r="A46" s="36" t="s">
        <v>148</v>
      </c>
      <c r="B46" s="38" t="s">
        <v>24</v>
      </c>
      <c r="C46" s="36" t="s">
        <v>106</v>
      </c>
      <c r="D46" s="41"/>
      <c r="E46" s="41"/>
      <c r="F46" s="41"/>
    </row>
    <row r="47" spans="1:6">
      <c r="A47" s="36" t="s">
        <v>149</v>
      </c>
      <c r="B47" s="9" t="s">
        <v>184</v>
      </c>
      <c r="C47" s="36" t="s">
        <v>106</v>
      </c>
      <c r="D47" s="52">
        <v>9004290</v>
      </c>
      <c r="E47" s="41"/>
      <c r="F47" s="41"/>
    </row>
    <row r="48" spans="1:6" ht="25.5">
      <c r="A48" s="36" t="s">
        <v>150</v>
      </c>
      <c r="B48" s="9" t="s">
        <v>183</v>
      </c>
      <c r="C48" s="36" t="s">
        <v>151</v>
      </c>
      <c r="D48" s="31">
        <f>17458277/60471373</f>
        <v>0.28870316868776902</v>
      </c>
      <c r="E48" s="41"/>
      <c r="F48" s="41"/>
    </row>
    <row r="49" spans="1:6" ht="38.25">
      <c r="A49" s="36" t="s">
        <v>152</v>
      </c>
      <c r="B49" s="9" t="s">
        <v>17</v>
      </c>
      <c r="C49" s="36" t="s">
        <v>36</v>
      </c>
      <c r="D49" s="96" t="s">
        <v>199</v>
      </c>
      <c r="E49" s="96" t="s">
        <v>198</v>
      </c>
      <c r="F49" s="96" t="s">
        <v>198</v>
      </c>
    </row>
    <row r="50" spans="1:6">
      <c r="B50" s="8"/>
    </row>
    <row r="51" spans="1:6">
      <c r="A51" s="94" t="s">
        <v>154</v>
      </c>
      <c r="B51" s="94"/>
      <c r="C51" s="94"/>
      <c r="D51" s="94"/>
      <c r="E51" s="94"/>
      <c r="F51" s="94"/>
    </row>
    <row r="52" spans="1:6">
      <c r="A52" s="94" t="s">
        <v>193</v>
      </c>
      <c r="B52" s="94"/>
      <c r="C52" s="94"/>
      <c r="D52" s="94"/>
      <c r="E52" s="94"/>
      <c r="F52" s="94"/>
    </row>
  </sheetData>
  <mergeCells count="8">
    <mergeCell ref="A51:F51"/>
    <mergeCell ref="A52:F52"/>
    <mergeCell ref="A4:F4"/>
    <mergeCell ref="A5:F5"/>
    <mergeCell ref="A7:A9"/>
    <mergeCell ref="B7:B9"/>
    <mergeCell ref="C7:C9"/>
    <mergeCell ref="D49:F49"/>
  </mergeCells>
  <pageMargins left="0.70866141732283472" right="0.70866141732283472" top="0.74803149606299213" bottom="0.74803149606299213" header="0.31496062992125984" footer="0.31496062992125984"/>
  <pageSetup paperSize="9" scale="5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32"/>
  <sheetViews>
    <sheetView zoomScaleNormal="100" workbookViewId="0">
      <pane xSplit="3" ySplit="9" topLeftCell="D10" activePane="bottomRight" state="frozen"/>
      <selection activeCell="N23" sqref="N23"/>
      <selection pane="topRight" activeCell="N23" sqref="N23"/>
      <selection pane="bottomLeft" activeCell="N23" sqref="N23"/>
      <selection pane="bottomRight" activeCell="C1" sqref="C1:D1048576"/>
    </sheetView>
  </sheetViews>
  <sheetFormatPr defaultRowHeight="12.75"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0"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181</v>
      </c>
    </row>
    <row r="2" spans="1:11">
      <c r="F2" s="27"/>
      <c r="I2" s="26" t="s">
        <v>82</v>
      </c>
    </row>
    <row r="3" spans="1:11">
      <c r="F3" s="27"/>
    </row>
    <row r="4" spans="1:11">
      <c r="A4" s="75" t="s">
        <v>45</v>
      </c>
      <c r="B4" s="93"/>
      <c r="C4" s="93"/>
      <c r="D4" s="93"/>
      <c r="E4" s="93"/>
      <c r="F4" s="93"/>
      <c r="G4" s="93"/>
      <c r="H4" s="93"/>
      <c r="I4" s="93"/>
    </row>
    <row r="5" spans="1:11">
      <c r="A5" s="75" t="str">
        <f>Титульный!$C$20</f>
        <v>Тюменская ТЭЦ-1 (БЛ 2) ДПМ</v>
      </c>
      <c r="B5" s="93"/>
      <c r="C5" s="93"/>
      <c r="D5" s="93"/>
      <c r="E5" s="93"/>
      <c r="F5" s="93"/>
      <c r="G5" s="93"/>
      <c r="H5" s="93"/>
      <c r="I5" s="93"/>
    </row>
    <row r="7" spans="1:11" s="3" customFormat="1" ht="32.25" customHeight="1">
      <c r="A7" s="104" t="s">
        <v>93</v>
      </c>
      <c r="B7" s="104" t="s">
        <v>13</v>
      </c>
      <c r="C7" s="104" t="s">
        <v>159</v>
      </c>
      <c r="D7" s="104" t="s">
        <v>179</v>
      </c>
      <c r="E7" s="104"/>
      <c r="F7" s="104" t="s">
        <v>156</v>
      </c>
      <c r="G7" s="104"/>
      <c r="H7" s="104" t="s">
        <v>157</v>
      </c>
      <c r="I7" s="104"/>
      <c r="K7" s="2"/>
    </row>
    <row r="8" spans="1:11" s="3" customFormat="1">
      <c r="A8" s="104"/>
      <c r="B8" s="104"/>
      <c r="C8" s="104"/>
      <c r="D8" s="42">
        <f>Титульный!$B$5-2</f>
        <v>2016</v>
      </c>
      <c r="E8" s="43" t="s">
        <v>73</v>
      </c>
      <c r="F8" s="42">
        <f>Титульный!$B$5-1</f>
        <v>2017</v>
      </c>
      <c r="G8" s="43" t="s">
        <v>73</v>
      </c>
      <c r="H8" s="42">
        <f>Титульный!$B$5</f>
        <v>2018</v>
      </c>
      <c r="I8" s="43" t="s">
        <v>73</v>
      </c>
      <c r="K8" s="2"/>
    </row>
    <row r="9" spans="1:11" s="3" customFormat="1">
      <c r="A9" s="104"/>
      <c r="B9" s="104"/>
      <c r="C9" s="104"/>
      <c r="D9" s="10" t="s">
        <v>26</v>
      </c>
      <c r="E9" s="10" t="s">
        <v>27</v>
      </c>
      <c r="F9" s="10" t="s">
        <v>26</v>
      </c>
      <c r="G9" s="10" t="s">
        <v>27</v>
      </c>
      <c r="H9" s="10" t="s">
        <v>26</v>
      </c>
      <c r="I9" s="10" t="s">
        <v>27</v>
      </c>
    </row>
    <row r="10" spans="1:11" ht="12.75" customHeight="1">
      <c r="A10" s="100" t="s">
        <v>176</v>
      </c>
      <c r="B10" s="101"/>
      <c r="C10" s="101"/>
      <c r="D10" s="101"/>
      <c r="E10" s="101"/>
      <c r="F10" s="101"/>
      <c r="G10" s="101"/>
      <c r="H10" s="101"/>
      <c r="I10" s="102"/>
    </row>
    <row r="11" spans="1:11" ht="12.75" customHeight="1">
      <c r="A11" s="30" t="s">
        <v>160</v>
      </c>
      <c r="B11" s="37" t="s">
        <v>161</v>
      </c>
      <c r="C11" s="36" t="s">
        <v>174</v>
      </c>
      <c r="D11" s="29">
        <f>'[6]Тарифы ЭЭ и ГМ'!T18</f>
        <v>643.89</v>
      </c>
      <c r="E11" s="29">
        <f>'[6]Тарифы ЭЭ и ГМ'!U18</f>
        <v>687.47</v>
      </c>
      <c r="F11" s="29">
        <f>'[7]Утв. тарифы на ЭЭ и ЭМ'!$E$24</f>
        <v>687.47</v>
      </c>
      <c r="G11" s="29">
        <f>'[7]Утв. тарифы на ЭЭ и ЭМ'!$F$24</f>
        <v>701.49</v>
      </c>
      <c r="H11" s="98">
        <f>'[26]0.1'!$L$20</f>
        <v>723.6824699114203</v>
      </c>
      <c r="I11" s="103"/>
      <c r="K11" s="66" t="b">
        <f>ROUND([8]Лист1!$D$160,1)=ROUND(H11,1)</f>
        <v>1</v>
      </c>
    </row>
    <row r="12" spans="1:11" ht="12.75" customHeight="1">
      <c r="A12" s="30"/>
      <c r="B12" s="45" t="s">
        <v>177</v>
      </c>
      <c r="C12" s="36" t="s">
        <v>174</v>
      </c>
      <c r="D12" s="29">
        <f>('[4]ТТЭЦ-1 НМ'!$F$197+'[4]ТТЭЦ-1 НМ'!$G$197+'[4]ТТЭЦ-1 НМ'!$H$197+'[4]ТТЭЦ-1 НМ'!$J$197+'[4]ТТЭЦ-1 НМ'!$K$197+'[4]ТТЭЦ-1 НМ'!$L$197)/('[4]ТТЭЦ-1 НМ'!$F$22+'[4]ТТЭЦ-1 НМ'!$G$22+'[4]ТТЭЦ-1 НМ'!$H$22+'[4]ТТЭЦ-1 НМ'!$J$22+'[4]ТТЭЦ-1 НМ'!$K$22+'[4]ТТЭЦ-1 НМ'!$L$22)</f>
        <v>722.19028937773817</v>
      </c>
      <c r="E12" s="29">
        <f>('[4]ТТЭЦ-1 НМ'!$N$197+'[4]ТТЭЦ-1 НМ'!$O$197+'[4]ТТЭЦ-1 НМ'!$P$197+'[4]ТТЭЦ-1 НМ'!$R$197+'[4]ТТЭЦ-1 НМ'!$S$197+'[4]ТТЭЦ-1 НМ'!$T$197)/('[4]ТТЭЦ-1 НМ'!$N$22+'[4]ТТЭЦ-1 НМ'!$O$22+'[4]ТТЭЦ-1 НМ'!$P$22+'[4]ТТЭЦ-1 НМ'!$R$22+'[4]ТТЭЦ-1 НМ'!$S$22+'[4]ТТЭЦ-1 НМ'!$T$22)</f>
        <v>714.61546852487982</v>
      </c>
      <c r="F12" s="29">
        <f>'[26]2.2'!$G$170</f>
        <v>686.36659266887932</v>
      </c>
      <c r="G12" s="29">
        <f>'[26]2.1'!$G$170</f>
        <v>700.40903956565558</v>
      </c>
      <c r="H12" s="98">
        <f>'[26]2'!$G$170</f>
        <v>722.55146991142033</v>
      </c>
      <c r="I12" s="103"/>
    </row>
    <row r="13" spans="1:11" ht="12.75" customHeight="1">
      <c r="A13" s="30" t="s">
        <v>162</v>
      </c>
      <c r="B13" s="37" t="s">
        <v>163</v>
      </c>
      <c r="C13" s="36" t="s">
        <v>164</v>
      </c>
      <c r="D13" s="44"/>
      <c r="E13" s="44"/>
      <c r="F13" s="44"/>
      <c r="G13" s="44"/>
      <c r="H13" s="105"/>
      <c r="I13" s="106"/>
    </row>
    <row r="14" spans="1:11" ht="27.75" customHeight="1">
      <c r="A14" s="30" t="s">
        <v>165</v>
      </c>
      <c r="B14" s="37" t="s">
        <v>180</v>
      </c>
      <c r="C14" s="36" t="s">
        <v>51</v>
      </c>
      <c r="D14" s="98">
        <f>[11]Индексация_ТО!$AC$78</f>
        <v>524.24158064137487</v>
      </c>
      <c r="E14" s="103"/>
      <c r="F14" s="98">
        <f>[11]Индексация_ТО!$AU$78</f>
        <v>547.34476818664587</v>
      </c>
      <c r="G14" s="103"/>
      <c r="H14" s="98">
        <f>'[12]6.1. ТО'!$I$44</f>
        <v>593.27754605508528</v>
      </c>
      <c r="I14" s="103"/>
    </row>
    <row r="15" spans="1:11" ht="26.25" customHeight="1">
      <c r="A15" s="30" t="s">
        <v>166</v>
      </c>
      <c r="B15" s="46" t="s">
        <v>52</v>
      </c>
      <c r="C15" s="36" t="s">
        <v>51</v>
      </c>
      <c r="D15" s="29">
        <f>'[6]Тарифы ТЭ и ТН'!$Q$8</f>
        <v>516.28</v>
      </c>
      <c r="E15" s="29">
        <f>'[6]Тарифы ТЭ и ТН'!$R$8</f>
        <v>535.04999999999995</v>
      </c>
      <c r="F15" s="29">
        <f>'[7]Утв. тарифы на ТЭ и ТН'!$N$9</f>
        <v>535.04999999999995</v>
      </c>
      <c r="G15" s="29">
        <f>'[7]Утв. тарифы на ТЭ и ТН'!$O$9</f>
        <v>564.42999999999995</v>
      </c>
      <c r="H15" s="98">
        <f>'[12]6.1. ТО'!$I$45</f>
        <v>592.95002429009708</v>
      </c>
      <c r="I15" s="99"/>
    </row>
    <row r="16" spans="1:11" ht="12.75" customHeight="1">
      <c r="A16" s="30" t="s">
        <v>167</v>
      </c>
      <c r="B16" s="46" t="s">
        <v>53</v>
      </c>
      <c r="C16" s="36" t="s">
        <v>51</v>
      </c>
      <c r="D16" s="44"/>
      <c r="E16" s="44"/>
      <c r="F16" s="44"/>
      <c r="G16" s="44"/>
      <c r="H16" s="44"/>
      <c r="I16" s="44"/>
    </row>
    <row r="17" spans="1:9" ht="12.75" customHeight="1">
      <c r="A17" s="30"/>
      <c r="B17" s="38" t="s">
        <v>54</v>
      </c>
      <c r="C17" s="36" t="s">
        <v>51</v>
      </c>
      <c r="D17" s="44"/>
      <c r="E17" s="44"/>
      <c r="F17" s="44"/>
      <c r="G17" s="44"/>
      <c r="H17" s="44"/>
      <c r="I17" s="44"/>
    </row>
    <row r="18" spans="1:9" ht="12.75" customHeight="1">
      <c r="A18" s="30"/>
      <c r="B18" s="38" t="s">
        <v>55</v>
      </c>
      <c r="C18" s="36" t="s">
        <v>51</v>
      </c>
      <c r="D18" s="44"/>
      <c r="E18" s="44"/>
      <c r="F18" s="44"/>
      <c r="G18" s="44"/>
      <c r="H18" s="44"/>
      <c r="I18" s="44"/>
    </row>
    <row r="19" spans="1:9" ht="12.75" customHeight="1">
      <c r="A19" s="30"/>
      <c r="B19" s="38" t="s">
        <v>56</v>
      </c>
      <c r="C19" s="36" t="s">
        <v>51</v>
      </c>
      <c r="D19" s="44"/>
      <c r="E19" s="44"/>
      <c r="F19" s="44"/>
      <c r="G19" s="44"/>
      <c r="H19" s="44"/>
      <c r="I19" s="44"/>
    </row>
    <row r="20" spans="1:9" ht="12.75" customHeight="1">
      <c r="A20" s="30"/>
      <c r="B20" s="38" t="s">
        <v>57</v>
      </c>
      <c r="C20" s="36" t="s">
        <v>51</v>
      </c>
      <c r="D20" s="44"/>
      <c r="E20" s="44"/>
      <c r="F20" s="44"/>
      <c r="G20" s="44"/>
      <c r="H20" s="44"/>
      <c r="I20" s="44"/>
    </row>
    <row r="21" spans="1:9" ht="12.75" customHeight="1">
      <c r="A21" s="30" t="s">
        <v>168</v>
      </c>
      <c r="B21" s="46" t="s">
        <v>58</v>
      </c>
      <c r="C21" s="36" t="s">
        <v>51</v>
      </c>
      <c r="D21" s="44"/>
      <c r="E21" s="44"/>
      <c r="F21" s="44"/>
      <c r="G21" s="44"/>
      <c r="H21" s="44"/>
      <c r="I21" s="44"/>
    </row>
    <row r="22" spans="1:9" ht="12.75" customHeight="1">
      <c r="A22" s="30" t="s">
        <v>169</v>
      </c>
      <c r="B22" s="37" t="s">
        <v>59</v>
      </c>
      <c r="C22" s="36" t="s">
        <v>36</v>
      </c>
      <c r="D22" s="44"/>
      <c r="E22" s="44"/>
      <c r="F22" s="44"/>
      <c r="G22" s="44"/>
      <c r="H22" s="44"/>
      <c r="I22" s="44"/>
    </row>
    <row r="23" spans="1:9" ht="25.5" customHeight="1">
      <c r="A23" s="30" t="s">
        <v>170</v>
      </c>
      <c r="B23" s="38" t="s">
        <v>60</v>
      </c>
      <c r="C23" s="30" t="s">
        <v>61</v>
      </c>
      <c r="D23" s="44"/>
      <c r="E23" s="44"/>
      <c r="F23" s="44"/>
      <c r="G23" s="44"/>
      <c r="H23" s="44"/>
      <c r="I23" s="44"/>
    </row>
    <row r="24" spans="1:9" ht="12.75" customHeight="1">
      <c r="A24" s="30" t="s">
        <v>171</v>
      </c>
      <c r="B24" s="46" t="s">
        <v>62</v>
      </c>
      <c r="C24" s="36" t="s">
        <v>51</v>
      </c>
      <c r="D24" s="44"/>
      <c r="E24" s="44"/>
      <c r="F24" s="44"/>
      <c r="G24" s="44"/>
      <c r="H24" s="44"/>
      <c r="I24" s="44"/>
    </row>
    <row r="25" spans="1:9" ht="12.75" customHeight="1">
      <c r="A25" s="30" t="s">
        <v>172</v>
      </c>
      <c r="B25" s="37" t="s">
        <v>63</v>
      </c>
      <c r="C25" s="36" t="s">
        <v>175</v>
      </c>
      <c r="D25" s="44"/>
      <c r="E25" s="44"/>
      <c r="F25" s="44"/>
      <c r="G25" s="44"/>
      <c r="H25" s="44"/>
      <c r="I25" s="44"/>
    </row>
    <row r="26" spans="1:9" ht="15" customHeight="1">
      <c r="A26" s="30"/>
      <c r="B26" s="38" t="s">
        <v>64</v>
      </c>
      <c r="C26" s="36" t="s">
        <v>175</v>
      </c>
      <c r="D26" s="44"/>
      <c r="E26" s="44"/>
      <c r="F26" s="44"/>
      <c r="G26" s="44"/>
      <c r="H26" s="44"/>
      <c r="I26" s="44"/>
    </row>
    <row r="27" spans="1:9">
      <c r="A27" s="30"/>
      <c r="B27" s="38" t="s">
        <v>65</v>
      </c>
      <c r="C27" s="36" t="s">
        <v>175</v>
      </c>
      <c r="D27" s="44"/>
      <c r="E27" s="44"/>
      <c r="F27" s="44"/>
      <c r="G27" s="44"/>
      <c r="H27" s="44"/>
      <c r="I27" s="44"/>
    </row>
    <row r="28" spans="1:9">
      <c r="A28" s="8"/>
      <c r="B28" s="33"/>
      <c r="C28" s="32"/>
      <c r="D28" s="33"/>
      <c r="E28" s="33"/>
      <c r="F28" s="33"/>
      <c r="G28" s="33"/>
      <c r="H28" s="33"/>
      <c r="I28" s="33"/>
    </row>
    <row r="29" spans="1:9">
      <c r="A29" s="94" t="s">
        <v>173</v>
      </c>
      <c r="B29" s="94"/>
      <c r="C29" s="94"/>
      <c r="D29" s="94"/>
      <c r="E29" s="94"/>
      <c r="F29" s="94"/>
      <c r="G29" s="94"/>
      <c r="H29" s="94"/>
      <c r="I29" s="94"/>
    </row>
    <row r="30" spans="1:9">
      <c r="A30" s="94" t="s">
        <v>178</v>
      </c>
      <c r="B30" s="94"/>
      <c r="C30" s="94"/>
      <c r="D30" s="94"/>
      <c r="E30" s="94"/>
      <c r="F30" s="94"/>
      <c r="G30" s="94"/>
      <c r="H30" s="94"/>
      <c r="I30" s="94"/>
    </row>
    <row r="31" spans="1:9">
      <c r="A31" s="94" t="s">
        <v>187</v>
      </c>
      <c r="B31" s="94"/>
      <c r="C31" s="94"/>
      <c r="D31" s="94"/>
      <c r="E31" s="94"/>
      <c r="F31" s="94"/>
      <c r="G31" s="94"/>
      <c r="H31" s="94"/>
      <c r="I31" s="94"/>
    </row>
    <row r="32" spans="1:9">
      <c r="A32" s="94" t="s">
        <v>189</v>
      </c>
      <c r="B32" s="94"/>
      <c r="C32" s="94"/>
      <c r="D32" s="94"/>
      <c r="E32" s="94"/>
      <c r="F32" s="94"/>
      <c r="G32" s="94"/>
      <c r="H32" s="94"/>
      <c r="I32" s="94"/>
    </row>
  </sheetData>
  <mergeCells count="20">
    <mergeCell ref="A31:I31"/>
    <mergeCell ref="A32:I32"/>
    <mergeCell ref="H15:I15"/>
    <mergeCell ref="A29:I29"/>
    <mergeCell ref="A30:I30"/>
    <mergeCell ref="A10:I10"/>
    <mergeCell ref="H11:I11"/>
    <mergeCell ref="H12:I12"/>
    <mergeCell ref="H13:I13"/>
    <mergeCell ref="D14:E14"/>
    <mergeCell ref="F14:G14"/>
    <mergeCell ref="H14:I14"/>
    <mergeCell ref="A4:I4"/>
    <mergeCell ref="A5:I5"/>
    <mergeCell ref="A7:A9"/>
    <mergeCell ref="B7:B9"/>
    <mergeCell ref="C7:C9"/>
    <mergeCell ref="D7:E7"/>
    <mergeCell ref="F7:G7"/>
    <mergeCell ref="H7:I7"/>
  </mergeCells>
  <conditionalFormatting sqref="K11">
    <cfRule type="containsText" dxfId="11" priority="1" operator="containsText" text="ложь">
      <formula>NOT(ISERROR(SEARCH("ложь",K11)))</formula>
    </cfRule>
    <cfRule type="containsText" dxfId="10" priority="2" operator="containsText" text="истина">
      <formula>NOT(ISERROR(SEARCH("истина",K11)))</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52"/>
  <sheetViews>
    <sheetView zoomScaleNormal="100" workbookViewId="0">
      <pane xSplit="3" ySplit="9" topLeftCell="D10" activePane="bottomRight" state="frozen"/>
      <selection activeCell="N23" sqref="N23"/>
      <selection pane="topRight" activeCell="N23" sqref="N23"/>
      <selection pane="bottomLeft" activeCell="N23" sqref="N23"/>
      <selection pane="bottomRight" activeCell="D25" sqref="D25"/>
    </sheetView>
  </sheetViews>
  <sheetFormatPr defaultRowHeight="12.75"/>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182</v>
      </c>
    </row>
    <row r="2" spans="1:6">
      <c r="F2" s="34" t="s">
        <v>82</v>
      </c>
    </row>
    <row r="3" spans="1:6">
      <c r="B3" s="64"/>
    </row>
    <row r="4" spans="1:6">
      <c r="A4" s="95" t="s">
        <v>43</v>
      </c>
      <c r="B4" s="95"/>
      <c r="C4" s="95"/>
      <c r="D4" s="95"/>
      <c r="E4" s="95"/>
      <c r="F4" s="95"/>
    </row>
    <row r="5" spans="1:6">
      <c r="A5" s="95" t="str">
        <f>Титульный!$C$21</f>
        <v>Тюменская ТЭЦ-2</v>
      </c>
      <c r="B5" s="95"/>
      <c r="C5" s="95"/>
      <c r="D5" s="95"/>
      <c r="E5" s="95"/>
      <c r="F5" s="95"/>
    </row>
    <row r="6" spans="1:6">
      <c r="A6" s="35"/>
      <c r="B6" s="35"/>
      <c r="C6" s="35"/>
      <c r="D6" s="35"/>
      <c r="E6" s="35"/>
      <c r="F6" s="35"/>
    </row>
    <row r="7" spans="1:6" s="8" customFormat="1" ht="38.25">
      <c r="A7" s="96" t="s">
        <v>2</v>
      </c>
      <c r="B7" s="96" t="s">
        <v>13</v>
      </c>
      <c r="C7" s="96" t="s">
        <v>14</v>
      </c>
      <c r="D7" s="11" t="s">
        <v>155</v>
      </c>
      <c r="E7" s="11" t="s">
        <v>156</v>
      </c>
      <c r="F7" s="11" t="s">
        <v>157</v>
      </c>
    </row>
    <row r="8" spans="1:6" s="8" customFormat="1">
      <c r="A8" s="96"/>
      <c r="B8" s="96"/>
      <c r="C8" s="96"/>
      <c r="D8" s="11">
        <f>Титульный!$B$5-2</f>
        <v>2016</v>
      </c>
      <c r="E8" s="11">
        <f>Титульный!$B$5-1</f>
        <v>2017</v>
      </c>
      <c r="F8" s="11">
        <f>Титульный!$B$5</f>
        <v>2018</v>
      </c>
    </row>
    <row r="9" spans="1:6" s="8" customFormat="1">
      <c r="A9" s="96"/>
      <c r="B9" s="96"/>
      <c r="C9" s="96"/>
      <c r="D9" s="11" t="s">
        <v>73</v>
      </c>
      <c r="E9" s="11" t="s">
        <v>73</v>
      </c>
      <c r="F9" s="11" t="s">
        <v>73</v>
      </c>
    </row>
    <row r="10" spans="1:6">
      <c r="A10" s="36" t="s">
        <v>94</v>
      </c>
      <c r="B10" s="37" t="s">
        <v>37</v>
      </c>
      <c r="C10" s="36" t="s">
        <v>39</v>
      </c>
      <c r="D10" s="29">
        <f>[15]Год!$H$11</f>
        <v>755</v>
      </c>
      <c r="E10" s="29">
        <f>'[27]0.1'!$I$11</f>
        <v>755</v>
      </c>
      <c r="F10" s="29">
        <f>'[27]0.1'!$L$11</f>
        <v>755</v>
      </c>
    </row>
    <row r="11" spans="1:6" ht="38.25">
      <c r="A11" s="36" t="s">
        <v>95</v>
      </c>
      <c r="B11" s="37" t="s">
        <v>38</v>
      </c>
      <c r="C11" s="36" t="s">
        <v>39</v>
      </c>
      <c r="D11" s="29">
        <f>[15]Год!$H$12-[15]Год!$H$14</f>
        <v>713.4126624103942</v>
      </c>
      <c r="E11" s="29">
        <f>'[27]0.1'!$I$12</f>
        <v>710.37603333333334</v>
      </c>
      <c r="F11" s="29">
        <f>'[27]0.1'!$L$12</f>
        <v>710.83462674944531</v>
      </c>
    </row>
    <row r="12" spans="1:6">
      <c r="A12" s="36" t="s">
        <v>96</v>
      </c>
      <c r="B12" s="37" t="s">
        <v>97</v>
      </c>
      <c r="C12" s="36" t="s">
        <v>158</v>
      </c>
      <c r="D12" s="29">
        <f>'[4]ТТЭЦ-2'!$E$7</f>
        <v>3538.7849999999999</v>
      </c>
      <c r="E12" s="29">
        <f>'[27]0.1'!$I$13</f>
        <v>3796.4009999999998</v>
      </c>
      <c r="F12" s="29">
        <f>'[27]0.1'!$L$13</f>
        <v>3447.51</v>
      </c>
    </row>
    <row r="13" spans="1:6">
      <c r="A13" s="36" t="s">
        <v>98</v>
      </c>
      <c r="B13" s="37" t="s">
        <v>99</v>
      </c>
      <c r="C13" s="36" t="s">
        <v>158</v>
      </c>
      <c r="D13" s="29">
        <f>'[4]ТТЭЦ-2'!$E$22</f>
        <v>3184.0156389999997</v>
      </c>
      <c r="E13" s="29">
        <f>'[27]0.1'!$I$15</f>
        <v>3408.5039188584051</v>
      </c>
      <c r="F13" s="29">
        <f>'[27]0.1'!$L$15</f>
        <v>3061.1759999999999</v>
      </c>
    </row>
    <row r="14" spans="1:6">
      <c r="A14" s="36" t="s">
        <v>100</v>
      </c>
      <c r="B14" s="37" t="s">
        <v>101</v>
      </c>
      <c r="C14" s="36" t="s">
        <v>102</v>
      </c>
      <c r="D14" s="29">
        <f>'[4]ТТЭЦ-2'!$E$23</f>
        <v>2880.8520000000003</v>
      </c>
      <c r="E14" s="29">
        <f>'[27]0.1'!$I$16</f>
        <v>2742.62</v>
      </c>
      <c r="F14" s="29">
        <f>'[27]0.1'!$L$16</f>
        <v>2918.3942333333334</v>
      </c>
    </row>
    <row r="15" spans="1:6">
      <c r="A15" s="36" t="s">
        <v>103</v>
      </c>
      <c r="B15" s="37" t="s">
        <v>104</v>
      </c>
      <c r="C15" s="36" t="s">
        <v>102</v>
      </c>
      <c r="D15" s="29">
        <f>'[4]ТТЭЦ-2'!$E$26</f>
        <v>2869.4665210000003</v>
      </c>
      <c r="E15" s="29">
        <f>'[27]0.1'!$I$17</f>
        <v>2732.4719999999998</v>
      </c>
      <c r="F15" s="29">
        <f>'[27]0.1'!$L$17</f>
        <v>2908.2462333333333</v>
      </c>
    </row>
    <row r="16" spans="1:6">
      <c r="A16" s="36" t="s">
        <v>105</v>
      </c>
      <c r="B16" s="37" t="s">
        <v>15</v>
      </c>
      <c r="C16" s="36" t="s">
        <v>106</v>
      </c>
      <c r="D16" s="40"/>
      <c r="E16" s="29">
        <f>'[27]0.1'!$I$43</f>
        <v>3969697.1405501626</v>
      </c>
      <c r="F16" s="29">
        <f>'[27]0.1'!$L$43</f>
        <v>3864079.6444955925</v>
      </c>
    </row>
    <row r="17" spans="1:8">
      <c r="A17" s="36" t="s">
        <v>107</v>
      </c>
      <c r="B17" s="38" t="s">
        <v>18</v>
      </c>
      <c r="C17" s="36" t="s">
        <v>106</v>
      </c>
      <c r="D17" s="40"/>
      <c r="E17" s="29">
        <f>'[27]0.1'!$G$43</f>
        <v>2535962.1192154698</v>
      </c>
      <c r="F17" s="29">
        <f>'[27]0.1'!$J$43</f>
        <v>2357282.630877797</v>
      </c>
    </row>
    <row r="18" spans="1:8">
      <c r="A18" s="36" t="s">
        <v>108</v>
      </c>
      <c r="B18" s="38" t="s">
        <v>19</v>
      </c>
      <c r="C18" s="36" t="s">
        <v>106</v>
      </c>
      <c r="D18" s="40"/>
      <c r="E18" s="29">
        <f>'[27]0.1'!$H$43</f>
        <v>1433735.0213346928</v>
      </c>
      <c r="F18" s="29">
        <f>'[27]0.1'!$K$43</f>
        <v>1506797.0136177954</v>
      </c>
    </row>
    <row r="19" spans="1:8" ht="25.5">
      <c r="A19" s="36" t="s">
        <v>109</v>
      </c>
      <c r="B19" s="38" t="s">
        <v>20</v>
      </c>
      <c r="C19" s="36" t="s">
        <v>106</v>
      </c>
      <c r="D19" s="41"/>
      <c r="E19" s="41"/>
      <c r="F19" s="41"/>
    </row>
    <row r="20" spans="1:8">
      <c r="A20" s="36" t="s">
        <v>110</v>
      </c>
      <c r="B20" s="37" t="s">
        <v>111</v>
      </c>
      <c r="C20" s="36" t="s">
        <v>106</v>
      </c>
      <c r="D20" s="29">
        <f>'[4]ТТЭЦ-2'!$E$179</f>
        <v>3635087.9860000005</v>
      </c>
      <c r="E20" s="29">
        <f>'[27]0.1'!$I$31</f>
        <v>3725208.5895711416</v>
      </c>
      <c r="F20" s="29">
        <f>'[27]0.1'!$L$31</f>
        <v>3668924.2291024276</v>
      </c>
      <c r="G20" s="47"/>
      <c r="H20" s="47"/>
    </row>
    <row r="21" spans="1:8">
      <c r="A21" s="36" t="s">
        <v>112</v>
      </c>
      <c r="B21" s="38" t="s">
        <v>113</v>
      </c>
      <c r="C21" s="36" t="s">
        <v>106</v>
      </c>
      <c r="D21" s="29">
        <f>'[4]ТТЭЦ-2'!$E$197</f>
        <v>2327954.4803947709</v>
      </c>
      <c r="E21" s="29">
        <f>'[27]0.1'!$I$32</f>
        <v>2512200.4864969254</v>
      </c>
      <c r="F21" s="29">
        <f>'[27]0.1'!$L$32</f>
        <v>2334874.8432643674</v>
      </c>
      <c r="G21" s="47"/>
      <c r="H21" s="47"/>
    </row>
    <row r="22" spans="1:8" ht="25.5">
      <c r="A22" s="36"/>
      <c r="B22" s="38" t="s">
        <v>114</v>
      </c>
      <c r="C22" s="36" t="s">
        <v>40</v>
      </c>
      <c r="D22" s="29">
        <f>'[4]ТТЭЦ-2'!$E$31</f>
        <v>263.93796397357835</v>
      </c>
      <c r="E22" s="29">
        <f>'[27]4'!$L$24</f>
        <v>271</v>
      </c>
      <c r="F22" s="29">
        <f>'[27]4'!$M$24</f>
        <v>271</v>
      </c>
      <c r="G22" s="47"/>
      <c r="H22" s="47"/>
    </row>
    <row r="23" spans="1:8">
      <c r="A23" s="36" t="s">
        <v>115</v>
      </c>
      <c r="B23" s="38" t="s">
        <v>116</v>
      </c>
      <c r="C23" s="36" t="s">
        <v>106</v>
      </c>
      <c r="D23" s="29">
        <f>'[4]ТТЭЦ-2'!$E$179-'[4]ТТЭЦ-2'!$E$197</f>
        <v>1307133.5056052296</v>
      </c>
      <c r="E23" s="29">
        <f>'[27]0.1'!$I$33</f>
        <v>1213008.1030742163</v>
      </c>
      <c r="F23" s="29">
        <f>'[27]0.1'!$L$33</f>
        <v>1334049.3858380602</v>
      </c>
    </row>
    <row r="24" spans="1:8">
      <c r="A24" s="36"/>
      <c r="B24" s="38" t="s">
        <v>117</v>
      </c>
      <c r="C24" s="36" t="s">
        <v>118</v>
      </c>
      <c r="D24" s="29">
        <f>'[4]ТТЭЦ-2'!$E$36</f>
        <v>164.2802198793967</v>
      </c>
      <c r="E24" s="29">
        <f>'[27]4'!$L$28</f>
        <v>164.4</v>
      </c>
      <c r="F24" s="29">
        <f>'[27]4'!$M$28</f>
        <v>164.4</v>
      </c>
    </row>
    <row r="25" spans="1:8" ht="25.5">
      <c r="A25" s="36"/>
      <c r="B25" s="9" t="s">
        <v>119</v>
      </c>
      <c r="C25" s="36" t="s">
        <v>36</v>
      </c>
      <c r="D25" s="67" t="s">
        <v>66</v>
      </c>
      <c r="E25" s="11" t="s">
        <v>66</v>
      </c>
      <c r="F25" s="11" t="s">
        <v>66</v>
      </c>
    </row>
    <row r="26" spans="1:8">
      <c r="A26" s="36" t="s">
        <v>120</v>
      </c>
      <c r="B26" s="9" t="s">
        <v>21</v>
      </c>
      <c r="C26" s="36" t="s">
        <v>106</v>
      </c>
      <c r="D26" s="41"/>
      <c r="E26" s="41"/>
      <c r="F26" s="41"/>
    </row>
    <row r="27" spans="1:8" ht="25.5">
      <c r="A27" s="36" t="s">
        <v>121</v>
      </c>
      <c r="B27" s="9" t="s">
        <v>16</v>
      </c>
      <c r="C27" s="36" t="s">
        <v>36</v>
      </c>
      <c r="D27" s="41"/>
      <c r="E27" s="41"/>
      <c r="F27" s="41"/>
    </row>
    <row r="28" spans="1:8">
      <c r="A28" s="36" t="s">
        <v>122</v>
      </c>
      <c r="B28" s="38" t="s">
        <v>123</v>
      </c>
      <c r="C28" s="36" t="s">
        <v>124</v>
      </c>
      <c r="D28" s="41"/>
      <c r="E28" s="41"/>
      <c r="F28" s="41"/>
    </row>
    <row r="29" spans="1:8" ht="25.5">
      <c r="A29" s="39" t="s">
        <v>125</v>
      </c>
      <c r="B29" s="38" t="s">
        <v>126</v>
      </c>
      <c r="C29" s="11" t="s">
        <v>127</v>
      </c>
      <c r="D29" s="41"/>
      <c r="E29" s="41"/>
      <c r="F29" s="41"/>
    </row>
    <row r="30" spans="1:8" ht="25.5">
      <c r="A30" s="36" t="s">
        <v>128</v>
      </c>
      <c r="B30" s="38" t="s">
        <v>129</v>
      </c>
      <c r="C30" s="36" t="s">
        <v>36</v>
      </c>
      <c r="D30" s="41"/>
      <c r="E30" s="41"/>
      <c r="F30" s="41"/>
    </row>
    <row r="31" spans="1:8">
      <c r="A31" s="36" t="s">
        <v>130</v>
      </c>
      <c r="B31" s="9" t="s">
        <v>131</v>
      </c>
      <c r="C31" s="36" t="s">
        <v>106</v>
      </c>
      <c r="D31" s="29">
        <f>'[5]ТТЭЦ-2'!$C$7-'[5]ТТЭЦ-2'!$O$7-'[5]ТТЭЦ-2'!$W$7-'[5]ТТЭЦ-2'!$AI$7</f>
        <v>5367714.0668200003</v>
      </c>
      <c r="E31" s="41"/>
      <c r="F31" s="41"/>
    </row>
    <row r="32" spans="1:8">
      <c r="A32" s="36" t="s">
        <v>132</v>
      </c>
      <c r="B32" s="38" t="s">
        <v>22</v>
      </c>
      <c r="C32" s="36" t="s">
        <v>106</v>
      </c>
      <c r="D32" s="29">
        <f>'[5]ТТЭЦ-2'!$K$7</f>
        <v>2920921.05</v>
      </c>
      <c r="E32" s="41"/>
      <c r="F32" s="41"/>
    </row>
    <row r="33" spans="1:6">
      <c r="A33" s="36" t="s">
        <v>133</v>
      </c>
      <c r="B33" s="38" t="s">
        <v>23</v>
      </c>
      <c r="C33" s="36" t="s">
        <v>106</v>
      </c>
      <c r="D33" s="29">
        <f>'[5]ТТЭЦ-2'!$S$7</f>
        <v>739302.61187000026</v>
      </c>
      <c r="E33" s="41"/>
      <c r="F33" s="41"/>
    </row>
    <row r="34" spans="1:6" ht="25.5">
      <c r="A34" s="36" t="s">
        <v>134</v>
      </c>
      <c r="B34" s="38" t="s">
        <v>24</v>
      </c>
      <c r="C34" s="36" t="s">
        <v>106</v>
      </c>
      <c r="D34" s="29">
        <f>'[5]ТТЭЦ-2'!$AA$7-'[5]ТТЭЦ-2'!$AI$7</f>
        <v>1599015.5370200002</v>
      </c>
      <c r="E34" s="41"/>
      <c r="F34" s="41"/>
    </row>
    <row r="35" spans="1:6">
      <c r="A35" s="36" t="s">
        <v>185</v>
      </c>
      <c r="B35" s="38" t="s">
        <v>186</v>
      </c>
      <c r="C35" s="36" t="s">
        <v>106</v>
      </c>
      <c r="D35" s="29">
        <f>'[5]ТТЭЦ-2'!$AU$7+'[5]ТТЭЦ-2'!$AY$7+'[5]ТТЭЦ-2'!$BC$7</f>
        <v>108474.87092999999</v>
      </c>
      <c r="E35" s="41"/>
      <c r="F35" s="41"/>
    </row>
    <row r="36" spans="1:6">
      <c r="A36" s="36" t="s">
        <v>135</v>
      </c>
      <c r="B36" s="9" t="s">
        <v>136</v>
      </c>
      <c r="C36" s="36" t="s">
        <v>106</v>
      </c>
      <c r="D36" s="41"/>
      <c r="E36" s="41"/>
      <c r="F36" s="41"/>
    </row>
    <row r="37" spans="1:6">
      <c r="A37" s="36" t="s">
        <v>137</v>
      </c>
      <c r="B37" s="38" t="s">
        <v>25</v>
      </c>
      <c r="C37" s="36" t="s">
        <v>106</v>
      </c>
      <c r="D37" s="41"/>
      <c r="E37" s="41"/>
      <c r="F37" s="41"/>
    </row>
    <row r="38" spans="1:6">
      <c r="A38" s="36" t="s">
        <v>138</v>
      </c>
      <c r="B38" s="38" t="s">
        <v>44</v>
      </c>
      <c r="C38" s="36" t="s">
        <v>106</v>
      </c>
      <c r="D38" s="41"/>
      <c r="E38" s="41"/>
      <c r="F38" s="41"/>
    </row>
    <row r="39" spans="1:6">
      <c r="A39" s="36" t="s">
        <v>139</v>
      </c>
      <c r="B39" s="9" t="s">
        <v>140</v>
      </c>
      <c r="C39" s="36" t="s">
        <v>106</v>
      </c>
      <c r="D39" s="41"/>
      <c r="E39" s="41"/>
      <c r="F39" s="41"/>
    </row>
    <row r="40" spans="1:6">
      <c r="A40" s="36" t="s">
        <v>141</v>
      </c>
      <c r="B40" s="38" t="s">
        <v>22</v>
      </c>
      <c r="C40" s="36" t="s">
        <v>106</v>
      </c>
      <c r="D40" s="41"/>
      <c r="E40" s="41"/>
      <c r="F40" s="41"/>
    </row>
    <row r="41" spans="1:6">
      <c r="A41" s="36" t="s">
        <v>142</v>
      </c>
      <c r="B41" s="38" t="s">
        <v>23</v>
      </c>
      <c r="C41" s="36" t="s">
        <v>106</v>
      </c>
      <c r="D41" s="41"/>
      <c r="E41" s="41"/>
      <c r="F41" s="41"/>
    </row>
    <row r="42" spans="1:6" ht="25.5">
      <c r="A42" s="36" t="s">
        <v>143</v>
      </c>
      <c r="B42" s="38" t="s">
        <v>24</v>
      </c>
      <c r="C42" s="36" t="s">
        <v>106</v>
      </c>
      <c r="D42" s="41"/>
      <c r="E42" s="41"/>
      <c r="F42" s="41"/>
    </row>
    <row r="43" spans="1:6" ht="25.5">
      <c r="A43" s="36" t="s">
        <v>144</v>
      </c>
      <c r="B43" s="9" t="s">
        <v>145</v>
      </c>
      <c r="C43" s="36" t="s">
        <v>106</v>
      </c>
      <c r="D43" s="41"/>
      <c r="E43" s="41"/>
      <c r="F43" s="41"/>
    </row>
    <row r="44" spans="1:6">
      <c r="A44" s="36" t="s">
        <v>146</v>
      </c>
      <c r="B44" s="38" t="s">
        <v>22</v>
      </c>
      <c r="C44" s="36" t="s">
        <v>106</v>
      </c>
      <c r="D44" s="41"/>
      <c r="E44" s="41"/>
      <c r="F44" s="41"/>
    </row>
    <row r="45" spans="1:6">
      <c r="A45" s="36" t="s">
        <v>147</v>
      </c>
      <c r="B45" s="38" t="s">
        <v>23</v>
      </c>
      <c r="C45" s="36" t="s">
        <v>106</v>
      </c>
      <c r="D45" s="41"/>
      <c r="E45" s="41"/>
      <c r="F45" s="41"/>
    </row>
    <row r="46" spans="1:6" ht="25.5">
      <c r="A46" s="36" t="s">
        <v>148</v>
      </c>
      <c r="B46" s="38" t="s">
        <v>24</v>
      </c>
      <c r="C46" s="36" t="s">
        <v>106</v>
      </c>
      <c r="D46" s="41"/>
      <c r="E46" s="41"/>
      <c r="F46" s="41"/>
    </row>
    <row r="47" spans="1:6">
      <c r="A47" s="36" t="s">
        <v>149</v>
      </c>
      <c r="B47" s="9" t="s">
        <v>184</v>
      </c>
      <c r="C47" s="36" t="s">
        <v>106</v>
      </c>
      <c r="D47" s="52">
        <v>9004290</v>
      </c>
      <c r="E47" s="41"/>
      <c r="F47" s="41"/>
    </row>
    <row r="48" spans="1:6" ht="25.5">
      <c r="A48" s="36" t="s">
        <v>150</v>
      </c>
      <c r="B48" s="9" t="s">
        <v>183</v>
      </c>
      <c r="C48" s="36" t="s">
        <v>151</v>
      </c>
      <c r="D48" s="31">
        <f>17458277/60471373</f>
        <v>0.28870316868776902</v>
      </c>
      <c r="E48" s="41"/>
      <c r="F48" s="41"/>
    </row>
    <row r="49" spans="1:6" ht="38.25">
      <c r="A49" s="36" t="s">
        <v>152</v>
      </c>
      <c r="B49" s="9" t="s">
        <v>17</v>
      </c>
      <c r="C49" s="36" t="s">
        <v>36</v>
      </c>
      <c r="D49" s="96" t="s">
        <v>199</v>
      </c>
      <c r="E49" s="96" t="s">
        <v>198</v>
      </c>
      <c r="F49" s="96" t="s">
        <v>198</v>
      </c>
    </row>
    <row r="50" spans="1:6">
      <c r="B50" s="8"/>
    </row>
    <row r="51" spans="1:6">
      <c r="A51" s="94" t="s">
        <v>154</v>
      </c>
      <c r="B51" s="94"/>
      <c r="C51" s="94"/>
      <c r="D51" s="94"/>
      <c r="E51" s="94"/>
      <c r="F51" s="94"/>
    </row>
    <row r="52" spans="1:6">
      <c r="A52" s="94" t="s">
        <v>193</v>
      </c>
      <c r="B52" s="94"/>
      <c r="C52" s="94"/>
      <c r="D52" s="94"/>
      <c r="E52" s="94"/>
      <c r="F52" s="94"/>
    </row>
  </sheetData>
  <mergeCells count="8">
    <mergeCell ref="A51:F51"/>
    <mergeCell ref="A52:F52"/>
    <mergeCell ref="A4:F4"/>
    <mergeCell ref="A5:F5"/>
    <mergeCell ref="A7:A9"/>
    <mergeCell ref="B7:B9"/>
    <mergeCell ref="C7:C9"/>
    <mergeCell ref="D49:F49"/>
  </mergeCells>
  <pageMargins left="0.70866141732283472" right="0.70866141732283472" top="0.74803149606299213" bottom="0.74803149606299213" header="0.31496062992125984" footer="0.31496062992125984"/>
  <pageSetup paperSize="9" scale="5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32"/>
  <sheetViews>
    <sheetView zoomScaleNormal="100" workbookViewId="0">
      <pane xSplit="3" ySplit="9" topLeftCell="D15" activePane="bottomRight" state="frozen"/>
      <selection activeCell="N23" sqref="N23"/>
      <selection pane="topRight" activeCell="N23" sqref="N23"/>
      <selection pane="bottomLeft" activeCell="N23" sqref="N23"/>
      <selection pane="bottomRight" activeCell="C1" sqref="C1:D1048576"/>
    </sheetView>
  </sheetViews>
  <sheetFormatPr defaultRowHeight="12.75"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0"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181</v>
      </c>
    </row>
    <row r="2" spans="1:11">
      <c r="F2" s="27"/>
      <c r="I2" s="26" t="s">
        <v>82</v>
      </c>
    </row>
    <row r="3" spans="1:11">
      <c r="F3" s="27"/>
    </row>
    <row r="4" spans="1:11">
      <c r="A4" s="75" t="s">
        <v>45</v>
      </c>
      <c r="B4" s="93"/>
      <c r="C4" s="93"/>
      <c r="D4" s="93"/>
      <c r="E4" s="93"/>
      <c r="F4" s="93"/>
      <c r="G4" s="93"/>
      <c r="H4" s="93"/>
      <c r="I4" s="93"/>
    </row>
    <row r="5" spans="1:11">
      <c r="A5" s="75" t="str">
        <f>Титульный!$C$21</f>
        <v>Тюменская ТЭЦ-2</v>
      </c>
      <c r="B5" s="93"/>
      <c r="C5" s="93"/>
      <c r="D5" s="93"/>
      <c r="E5" s="93"/>
      <c r="F5" s="93"/>
      <c r="G5" s="93"/>
      <c r="H5" s="93"/>
      <c r="I5" s="93"/>
    </row>
    <row r="7" spans="1:11" s="3" customFormat="1" ht="32.25" customHeight="1">
      <c r="A7" s="104" t="s">
        <v>93</v>
      </c>
      <c r="B7" s="104" t="s">
        <v>13</v>
      </c>
      <c r="C7" s="104" t="s">
        <v>159</v>
      </c>
      <c r="D7" s="104" t="s">
        <v>179</v>
      </c>
      <c r="E7" s="104"/>
      <c r="F7" s="104" t="s">
        <v>156</v>
      </c>
      <c r="G7" s="104"/>
      <c r="H7" s="104" t="s">
        <v>157</v>
      </c>
      <c r="I7" s="104"/>
      <c r="K7" s="1"/>
    </row>
    <row r="8" spans="1:11" s="3" customFormat="1">
      <c r="A8" s="104"/>
      <c r="B8" s="104"/>
      <c r="C8" s="104"/>
      <c r="D8" s="42">
        <f>Титульный!$B$5-2</f>
        <v>2016</v>
      </c>
      <c r="E8" s="43" t="s">
        <v>73</v>
      </c>
      <c r="F8" s="42">
        <f>Титульный!$B$5-1</f>
        <v>2017</v>
      </c>
      <c r="G8" s="43" t="s">
        <v>73</v>
      </c>
      <c r="H8" s="42">
        <f>Титульный!$B$5</f>
        <v>2018</v>
      </c>
      <c r="I8" s="43" t="s">
        <v>73</v>
      </c>
      <c r="K8" s="1"/>
    </row>
    <row r="9" spans="1:11" s="3" customFormat="1">
      <c r="A9" s="104"/>
      <c r="B9" s="104"/>
      <c r="C9" s="104"/>
      <c r="D9" s="10" t="s">
        <v>26</v>
      </c>
      <c r="E9" s="10" t="s">
        <v>27</v>
      </c>
      <c r="F9" s="10" t="s">
        <v>26</v>
      </c>
      <c r="G9" s="10" t="s">
        <v>27</v>
      </c>
      <c r="H9" s="10" t="s">
        <v>26</v>
      </c>
      <c r="I9" s="10" t="s">
        <v>27</v>
      </c>
    </row>
    <row r="10" spans="1:11" ht="12.75" customHeight="1">
      <c r="A10" s="100" t="s">
        <v>176</v>
      </c>
      <c r="B10" s="101"/>
      <c r="C10" s="101"/>
      <c r="D10" s="101"/>
      <c r="E10" s="101"/>
      <c r="F10" s="101"/>
      <c r="G10" s="101"/>
      <c r="H10" s="101"/>
      <c r="I10" s="102"/>
    </row>
    <row r="11" spans="1:11" ht="12.75" customHeight="1">
      <c r="A11" s="11" t="s">
        <v>160</v>
      </c>
      <c r="B11" s="37" t="s">
        <v>161</v>
      </c>
      <c r="C11" s="36" t="s">
        <v>174</v>
      </c>
      <c r="D11" s="29">
        <f>'[6]Тарифы ЭЭ и ГМ'!$T$19</f>
        <v>727.45</v>
      </c>
      <c r="E11" s="29">
        <f>'[6]Тарифы ЭЭ и ГМ'!$U$19</f>
        <v>727.81</v>
      </c>
      <c r="F11" s="29">
        <f>'[7]Утв. тарифы на ЭЭ и ЭМ'!$E$25</f>
        <v>727.81</v>
      </c>
      <c r="G11" s="29">
        <f>'[7]Утв. тарифы на ЭЭ и ЭМ'!$F$25</f>
        <v>744.01</v>
      </c>
      <c r="H11" s="98">
        <f>'[27]0.1'!$L$20</f>
        <v>770.05785713653745</v>
      </c>
      <c r="I11" s="103"/>
      <c r="K11" s="66" t="b">
        <f>ROUND([8]Лист1!$D$174,1)=ROUND(H11,1)</f>
        <v>1</v>
      </c>
    </row>
    <row r="12" spans="1:11" ht="12.75" customHeight="1">
      <c r="A12" s="11"/>
      <c r="B12" s="45" t="s">
        <v>177</v>
      </c>
      <c r="C12" s="36" t="s">
        <v>174</v>
      </c>
      <c r="D12" s="29">
        <f>('[4]ТТЭЦ-2'!$F$197+'[4]ТТЭЦ-2'!$G$197+'[4]ТТЭЦ-2'!$H$197+'[4]ТТЭЦ-2'!$J$197+'[4]ТТЭЦ-2'!$K$197+'[4]ТТЭЦ-2'!$L$197)/('[4]ТТЭЦ-2'!$F$22+'[4]ТТЭЦ-2'!$G$22+'[4]ТТЭЦ-2'!$H$22+'[4]ТТЭЦ-2'!$J$22+'[4]ТТЭЦ-2'!$K$22+'[4]ТТЭЦ-2'!$L$22)</f>
        <v>676.10106989354222</v>
      </c>
      <c r="E12" s="29">
        <f>('[4]ТТЭЦ-2'!$N$197+'[4]ТТЭЦ-2'!$O$197+'[4]ТТЭЦ-2'!$P$197+'[4]ТТЭЦ-2'!$R$197+'[4]ТТЭЦ-2'!$S$197+'[4]ТТЭЦ-2'!$T$197)/('[4]ТТЭЦ-2'!$N$22+'[4]ТТЭЦ-2'!$O$22+'[4]ТТЭЦ-2'!$P$22+'[4]ТТЭЦ-2'!$R$22+'[4]ТТЭЦ-2'!$S$22+'[4]ТТЭЦ-2'!$T$22)</f>
        <v>774.91727657757531</v>
      </c>
      <c r="F12" s="29">
        <f>'[27]2.2'!$G$170</f>
        <v>721.13567252079827</v>
      </c>
      <c r="G12" s="29">
        <f>'[27]2.1'!$G$170</f>
        <v>737.0390488910823</v>
      </c>
      <c r="H12" s="98">
        <f>'[27]2'!$G$170</f>
        <v>762.7378639007909</v>
      </c>
      <c r="I12" s="103"/>
    </row>
    <row r="13" spans="1:11" ht="12.75" customHeight="1">
      <c r="A13" s="11" t="s">
        <v>162</v>
      </c>
      <c r="B13" s="37" t="s">
        <v>163</v>
      </c>
      <c r="C13" s="36" t="s">
        <v>164</v>
      </c>
      <c r="D13" s="29">
        <f>'[6]Тарифы ЭЭ и ГМ'!$T$36</f>
        <v>149876.16</v>
      </c>
      <c r="E13" s="29">
        <f>'[6]Тарифы ЭЭ и ГМ'!$U$36</f>
        <v>161000</v>
      </c>
      <c r="F13" s="29">
        <f>'[7]Утв. тарифы на ЭЭ и ЭМ'!$G$25</f>
        <v>161000</v>
      </c>
      <c r="G13" s="29">
        <f>'[7]Утв. тарифы на ЭЭ и ЭМ'!$H$25</f>
        <v>168189.68</v>
      </c>
      <c r="H13" s="98">
        <f>'[27]0.1'!$L$21</f>
        <v>176646.45625900629</v>
      </c>
      <c r="I13" s="103"/>
      <c r="K13" s="66" t="b">
        <f>ROUND([8]Лист1!$E$174,1)=ROUND(H13,1)</f>
        <v>1</v>
      </c>
    </row>
    <row r="14" spans="1:11" ht="27.75" customHeight="1">
      <c r="A14" s="11" t="s">
        <v>165</v>
      </c>
      <c r="B14" s="37" t="s">
        <v>180</v>
      </c>
      <c r="C14" s="36" t="s">
        <v>51</v>
      </c>
      <c r="D14" s="98">
        <f>[11]Индексация_ТО!$AC$78</f>
        <v>524.24158064137487</v>
      </c>
      <c r="E14" s="103"/>
      <c r="F14" s="98">
        <f>[11]Индексация_ТО!$AU$78</f>
        <v>547.34476818664587</v>
      </c>
      <c r="G14" s="103"/>
      <c r="H14" s="98">
        <f>'[12]6.1. ТО'!$I$44</f>
        <v>593.27754605508528</v>
      </c>
      <c r="I14" s="103"/>
    </row>
    <row r="15" spans="1:11" ht="26.25" customHeight="1">
      <c r="A15" s="11" t="s">
        <v>166</v>
      </c>
      <c r="B15" s="46" t="s">
        <v>52</v>
      </c>
      <c r="C15" s="36" t="s">
        <v>51</v>
      </c>
      <c r="D15" s="29">
        <f>'[6]Тарифы ТЭ и ТН'!$Q$8</f>
        <v>516.28</v>
      </c>
      <c r="E15" s="29">
        <f>'[6]Тарифы ТЭ и ТН'!$R$8</f>
        <v>535.04999999999995</v>
      </c>
      <c r="F15" s="29">
        <f>'[7]Утв. тарифы на ТЭ и ТН'!$N$9</f>
        <v>535.04999999999995</v>
      </c>
      <c r="G15" s="29">
        <f>'[7]Утв. тарифы на ТЭ и ТН'!$O$9</f>
        <v>564.42999999999995</v>
      </c>
      <c r="H15" s="98">
        <f>'[12]6.1. ТО'!$I$45</f>
        <v>592.95002429009708</v>
      </c>
      <c r="I15" s="99"/>
    </row>
    <row r="16" spans="1:11" ht="12.75" customHeight="1">
      <c r="A16" s="11" t="s">
        <v>167</v>
      </c>
      <c r="B16" s="46" t="s">
        <v>53</v>
      </c>
      <c r="C16" s="36" t="s">
        <v>51</v>
      </c>
      <c r="D16" s="44"/>
      <c r="E16" s="44"/>
      <c r="F16" s="44"/>
      <c r="G16" s="44"/>
      <c r="H16" s="44"/>
      <c r="I16" s="44"/>
    </row>
    <row r="17" spans="1:9" ht="12.75" customHeight="1">
      <c r="A17" s="11"/>
      <c r="B17" s="38" t="s">
        <v>54</v>
      </c>
      <c r="C17" s="36" t="s">
        <v>51</v>
      </c>
      <c r="D17" s="44"/>
      <c r="E17" s="44"/>
      <c r="F17" s="44"/>
      <c r="G17" s="44"/>
      <c r="H17" s="44"/>
      <c r="I17" s="44"/>
    </row>
    <row r="18" spans="1:9" ht="12.75" customHeight="1">
      <c r="A18" s="11"/>
      <c r="B18" s="38" t="s">
        <v>55</v>
      </c>
      <c r="C18" s="36" t="s">
        <v>51</v>
      </c>
      <c r="D18" s="44"/>
      <c r="E18" s="44"/>
      <c r="F18" s="44"/>
      <c r="G18" s="44"/>
      <c r="H18" s="44"/>
      <c r="I18" s="44"/>
    </row>
    <row r="19" spans="1:9" ht="12.75" customHeight="1">
      <c r="A19" s="11"/>
      <c r="B19" s="38" t="s">
        <v>56</v>
      </c>
      <c r="C19" s="36" t="s">
        <v>51</v>
      </c>
      <c r="D19" s="44"/>
      <c r="E19" s="44"/>
      <c r="F19" s="44"/>
      <c r="G19" s="44"/>
      <c r="H19" s="44"/>
      <c r="I19" s="44"/>
    </row>
    <row r="20" spans="1:9" ht="12.75" customHeight="1">
      <c r="A20" s="11"/>
      <c r="B20" s="38" t="s">
        <v>57</v>
      </c>
      <c r="C20" s="36" t="s">
        <v>51</v>
      </c>
      <c r="D20" s="44"/>
      <c r="E20" s="44"/>
      <c r="F20" s="44"/>
      <c r="G20" s="44"/>
      <c r="H20" s="44"/>
      <c r="I20" s="44"/>
    </row>
    <row r="21" spans="1:9" ht="12.75" customHeight="1">
      <c r="A21" s="11" t="s">
        <v>168</v>
      </c>
      <c r="B21" s="46" t="s">
        <v>58</v>
      </c>
      <c r="C21" s="36" t="s">
        <v>51</v>
      </c>
      <c r="D21" s="44"/>
      <c r="E21" s="44"/>
      <c r="F21" s="44"/>
      <c r="G21" s="44"/>
      <c r="H21" s="44"/>
      <c r="I21" s="44"/>
    </row>
    <row r="22" spans="1:9" ht="12.75" customHeight="1">
      <c r="A22" s="11" t="s">
        <v>169</v>
      </c>
      <c r="B22" s="37" t="s">
        <v>59</v>
      </c>
      <c r="C22" s="36" t="s">
        <v>36</v>
      </c>
      <c r="D22" s="44"/>
      <c r="E22" s="44"/>
      <c r="F22" s="44"/>
      <c r="G22" s="44"/>
      <c r="H22" s="44"/>
      <c r="I22" s="44"/>
    </row>
    <row r="23" spans="1:9" ht="25.5" customHeight="1">
      <c r="A23" s="11" t="s">
        <v>170</v>
      </c>
      <c r="B23" s="38" t="s">
        <v>60</v>
      </c>
      <c r="C23" s="11" t="s">
        <v>61</v>
      </c>
      <c r="D23" s="44"/>
      <c r="E23" s="44"/>
      <c r="F23" s="44"/>
      <c r="G23" s="44"/>
      <c r="H23" s="44"/>
      <c r="I23" s="44"/>
    </row>
    <row r="24" spans="1:9" ht="12.75" customHeight="1">
      <c r="A24" s="11" t="s">
        <v>171</v>
      </c>
      <c r="B24" s="46" t="s">
        <v>62</v>
      </c>
      <c r="C24" s="36" t="s">
        <v>51</v>
      </c>
      <c r="D24" s="44"/>
      <c r="E24" s="44"/>
      <c r="F24" s="44"/>
      <c r="G24" s="44"/>
      <c r="H24" s="44"/>
      <c r="I24" s="44"/>
    </row>
    <row r="25" spans="1:9" ht="12.75" customHeight="1">
      <c r="A25" s="11" t="s">
        <v>172</v>
      </c>
      <c r="B25" s="37" t="s">
        <v>63</v>
      </c>
      <c r="C25" s="36" t="s">
        <v>175</v>
      </c>
      <c r="D25" s="44"/>
      <c r="E25" s="44"/>
      <c r="F25" s="44"/>
      <c r="G25" s="44"/>
      <c r="H25" s="44"/>
      <c r="I25" s="44"/>
    </row>
    <row r="26" spans="1:9" ht="15" customHeight="1">
      <c r="A26" s="11"/>
      <c r="B26" s="38" t="s">
        <v>64</v>
      </c>
      <c r="C26" s="36" t="s">
        <v>175</v>
      </c>
      <c r="D26" s="29">
        <f>'[6]Тарифы ТЭ и ТН'!$Q$28</f>
        <v>45.85</v>
      </c>
      <c r="E26" s="29">
        <f>'[6]Тарифы ТЭ и ТН'!$R$28</f>
        <v>48.3</v>
      </c>
      <c r="F26" s="29">
        <f>'[7]Утв. тарифы на ТЭ и ТН'!$N$28</f>
        <v>48.3</v>
      </c>
      <c r="G26" s="29">
        <f>'[6]Тарифы ТЭ и ТН'!$U$28</f>
        <v>51.59</v>
      </c>
      <c r="H26" s="98">
        <f>[12]ТН_Тюмень!$E$22</f>
        <v>46.819019891037776</v>
      </c>
      <c r="I26" s="99"/>
    </row>
    <row r="27" spans="1:9">
      <c r="A27" s="11"/>
      <c r="B27" s="38" t="s">
        <v>65</v>
      </c>
      <c r="C27" s="36" t="s">
        <v>175</v>
      </c>
      <c r="D27" s="44"/>
      <c r="E27" s="44"/>
      <c r="F27" s="44"/>
      <c r="G27" s="44"/>
      <c r="H27" s="44"/>
      <c r="I27" s="44"/>
    </row>
    <row r="28" spans="1:9">
      <c r="A28" s="8"/>
      <c r="B28" s="33"/>
      <c r="C28" s="32"/>
      <c r="D28" s="33"/>
      <c r="E28" s="33"/>
      <c r="F28" s="33"/>
      <c r="G28" s="33"/>
      <c r="H28" s="33"/>
      <c r="I28" s="33"/>
    </row>
    <row r="29" spans="1:9">
      <c r="A29" s="94" t="s">
        <v>173</v>
      </c>
      <c r="B29" s="94"/>
      <c r="C29" s="94"/>
      <c r="D29" s="94"/>
      <c r="E29" s="94"/>
      <c r="F29" s="94"/>
      <c r="G29" s="94"/>
      <c r="H29" s="94"/>
      <c r="I29" s="94"/>
    </row>
    <row r="30" spans="1:9">
      <c r="A30" s="94" t="s">
        <v>178</v>
      </c>
      <c r="B30" s="94"/>
      <c r="C30" s="94"/>
      <c r="D30" s="94"/>
      <c r="E30" s="94"/>
      <c r="F30" s="94"/>
      <c r="G30" s="94"/>
      <c r="H30" s="94"/>
      <c r="I30" s="94"/>
    </row>
    <row r="31" spans="1:9">
      <c r="A31" s="94" t="s">
        <v>187</v>
      </c>
      <c r="B31" s="94"/>
      <c r="C31" s="94"/>
      <c r="D31" s="94"/>
      <c r="E31" s="94"/>
      <c r="F31" s="94"/>
      <c r="G31" s="94"/>
      <c r="H31" s="94"/>
      <c r="I31" s="94"/>
    </row>
    <row r="32" spans="1:9">
      <c r="A32" s="94" t="s">
        <v>189</v>
      </c>
      <c r="B32" s="94"/>
      <c r="C32" s="94"/>
      <c r="D32" s="94"/>
      <c r="E32" s="94"/>
      <c r="F32" s="94"/>
      <c r="G32" s="94"/>
      <c r="H32" s="94"/>
      <c r="I32" s="94"/>
    </row>
  </sheetData>
  <mergeCells count="21">
    <mergeCell ref="A4:I4"/>
    <mergeCell ref="A7:A9"/>
    <mergeCell ref="B7:B9"/>
    <mergeCell ref="C7:C9"/>
    <mergeCell ref="D7:E7"/>
    <mergeCell ref="F7:G7"/>
    <mergeCell ref="H7:I7"/>
    <mergeCell ref="A5:I5"/>
    <mergeCell ref="H13:I13"/>
    <mergeCell ref="H14:I14"/>
    <mergeCell ref="H11:I11"/>
    <mergeCell ref="H12:I12"/>
    <mergeCell ref="A10:I10"/>
    <mergeCell ref="A30:I30"/>
    <mergeCell ref="A31:I31"/>
    <mergeCell ref="A32:I32"/>
    <mergeCell ref="D14:E14"/>
    <mergeCell ref="F14:G14"/>
    <mergeCell ref="H15:I15"/>
    <mergeCell ref="H26:I26"/>
    <mergeCell ref="A29:I29"/>
  </mergeCells>
  <conditionalFormatting sqref="K11">
    <cfRule type="containsText" dxfId="9" priority="3" operator="containsText" text="ложь">
      <formula>NOT(ISERROR(SEARCH("ложь",K11)))</formula>
    </cfRule>
    <cfRule type="containsText" dxfId="8" priority="4" operator="containsText" text="истина">
      <formula>NOT(ISERROR(SEARCH("истина",K11)))</formula>
    </cfRule>
  </conditionalFormatting>
  <conditionalFormatting sqref="K13">
    <cfRule type="containsText" dxfId="7" priority="1" operator="containsText" text="ложь">
      <formula>NOT(ISERROR(SEARCH("ложь",K13)))</formula>
    </cfRule>
    <cfRule type="containsText" dxfId="6" priority="2" operator="containsText" text="истина">
      <formula>NOT(ISERROR(SEARCH("истина",K13)))</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CCFFFF"/>
  </sheetPr>
  <dimension ref="A1:C19"/>
  <sheetViews>
    <sheetView zoomScaleNormal="100" workbookViewId="0"/>
  </sheetViews>
  <sheetFormatPr defaultRowHeight="12.75"/>
  <cols>
    <col min="1" max="1" width="50.42578125" style="12" customWidth="1"/>
    <col min="2" max="2" width="69.28515625" style="12" customWidth="1"/>
    <col min="3" max="5" width="9.140625" style="12"/>
    <col min="6" max="6" width="29.140625" style="12" customWidth="1"/>
    <col min="7" max="7" width="25.5703125" style="12" customWidth="1"/>
    <col min="8" max="9" width="3.7109375" style="12" customWidth="1"/>
    <col min="10" max="251" width="9.140625" style="12"/>
    <col min="252" max="253" width="0" style="12" hidden="1" customWidth="1"/>
    <col min="254" max="254" width="3.28515625" style="12" customWidth="1"/>
    <col min="255" max="255" width="9.28515625" style="12" customWidth="1"/>
    <col min="256" max="256" width="47" style="12" customWidth="1"/>
    <col min="257" max="257" width="64.42578125" style="12" customWidth="1"/>
    <col min="258" max="258" width="27" style="12" customWidth="1"/>
    <col min="259" max="261" width="9.140625" style="12"/>
    <col min="262" max="262" width="29.140625" style="12" customWidth="1"/>
    <col min="263" max="263" width="25.5703125" style="12" customWidth="1"/>
    <col min="264" max="265" width="3.7109375" style="12" customWidth="1"/>
    <col min="266" max="507" width="9.140625" style="12"/>
    <col min="508" max="509" width="0" style="12" hidden="1" customWidth="1"/>
    <col min="510" max="510" width="3.28515625" style="12" customWidth="1"/>
    <col min="511" max="511" width="9.28515625" style="12" customWidth="1"/>
    <col min="512" max="512" width="47" style="12" customWidth="1"/>
    <col min="513" max="513" width="64.42578125" style="12" customWidth="1"/>
    <col min="514" max="514" width="27" style="12" customWidth="1"/>
    <col min="515" max="517" width="9.140625" style="12"/>
    <col min="518" max="518" width="29.140625" style="12" customWidth="1"/>
    <col min="519" max="519" width="25.5703125" style="12" customWidth="1"/>
    <col min="520" max="521" width="3.7109375" style="12" customWidth="1"/>
    <col min="522" max="763" width="9.140625" style="12"/>
    <col min="764" max="765" width="0" style="12" hidden="1" customWidth="1"/>
    <col min="766" max="766" width="3.28515625" style="12" customWidth="1"/>
    <col min="767" max="767" width="9.28515625" style="12" customWidth="1"/>
    <col min="768" max="768" width="47" style="12" customWidth="1"/>
    <col min="769" max="769" width="64.42578125" style="12" customWidth="1"/>
    <col min="770" max="770" width="27" style="12" customWidth="1"/>
    <col min="771" max="773" width="9.140625" style="12"/>
    <col min="774" max="774" width="29.140625" style="12" customWidth="1"/>
    <col min="775" max="775" width="25.5703125" style="12" customWidth="1"/>
    <col min="776" max="777" width="3.7109375" style="12" customWidth="1"/>
    <col min="778" max="1019" width="9.140625" style="12"/>
    <col min="1020" max="1021" width="0" style="12" hidden="1" customWidth="1"/>
    <col min="1022" max="1022" width="3.28515625" style="12" customWidth="1"/>
    <col min="1023" max="1023" width="9.28515625" style="12" customWidth="1"/>
    <col min="1024" max="1024" width="47" style="12" customWidth="1"/>
    <col min="1025" max="1025" width="64.42578125" style="12" customWidth="1"/>
    <col min="1026" max="1026" width="27" style="12" customWidth="1"/>
    <col min="1027" max="1029" width="9.140625" style="12"/>
    <col min="1030" max="1030" width="29.140625" style="12" customWidth="1"/>
    <col min="1031" max="1031" width="25.5703125" style="12" customWidth="1"/>
    <col min="1032" max="1033" width="3.7109375" style="12" customWidth="1"/>
    <col min="1034" max="1275" width="9.140625" style="12"/>
    <col min="1276" max="1277" width="0" style="12" hidden="1" customWidth="1"/>
    <col min="1278" max="1278" width="3.28515625" style="12" customWidth="1"/>
    <col min="1279" max="1279" width="9.28515625" style="12" customWidth="1"/>
    <col min="1280" max="1280" width="47" style="12" customWidth="1"/>
    <col min="1281" max="1281" width="64.42578125" style="12" customWidth="1"/>
    <col min="1282" max="1282" width="27" style="12" customWidth="1"/>
    <col min="1283" max="1285" width="9.140625" style="12"/>
    <col min="1286" max="1286" width="29.140625" style="12" customWidth="1"/>
    <col min="1287" max="1287" width="25.5703125" style="12" customWidth="1"/>
    <col min="1288" max="1289" width="3.7109375" style="12" customWidth="1"/>
    <col min="1290" max="1531" width="9.140625" style="12"/>
    <col min="1532" max="1533" width="0" style="12" hidden="1" customWidth="1"/>
    <col min="1534" max="1534" width="3.28515625" style="12" customWidth="1"/>
    <col min="1535" max="1535" width="9.28515625" style="12" customWidth="1"/>
    <col min="1536" max="1536" width="47" style="12" customWidth="1"/>
    <col min="1537" max="1537" width="64.42578125" style="12" customWidth="1"/>
    <col min="1538" max="1538" width="27" style="12" customWidth="1"/>
    <col min="1539" max="1541" width="9.140625" style="12"/>
    <col min="1542" max="1542" width="29.140625" style="12" customWidth="1"/>
    <col min="1543" max="1543" width="25.5703125" style="12" customWidth="1"/>
    <col min="1544" max="1545" width="3.7109375" style="12" customWidth="1"/>
    <col min="1546" max="1787" width="9.140625" style="12"/>
    <col min="1788" max="1789" width="0" style="12" hidden="1" customWidth="1"/>
    <col min="1790" max="1790" width="3.28515625" style="12" customWidth="1"/>
    <col min="1791" max="1791" width="9.28515625" style="12" customWidth="1"/>
    <col min="1792" max="1792" width="47" style="12" customWidth="1"/>
    <col min="1793" max="1793" width="64.42578125" style="12" customWidth="1"/>
    <col min="1794" max="1794" width="27" style="12" customWidth="1"/>
    <col min="1795" max="1797" width="9.140625" style="12"/>
    <col min="1798" max="1798" width="29.140625" style="12" customWidth="1"/>
    <col min="1799" max="1799" width="25.5703125" style="12" customWidth="1"/>
    <col min="1800" max="1801" width="3.7109375" style="12" customWidth="1"/>
    <col min="1802" max="2043" width="9.140625" style="12"/>
    <col min="2044" max="2045" width="0" style="12" hidden="1" customWidth="1"/>
    <col min="2046" max="2046" width="3.28515625" style="12" customWidth="1"/>
    <col min="2047" max="2047" width="9.28515625" style="12" customWidth="1"/>
    <col min="2048" max="2048" width="47" style="12" customWidth="1"/>
    <col min="2049" max="2049" width="64.42578125" style="12" customWidth="1"/>
    <col min="2050" max="2050" width="27" style="12" customWidth="1"/>
    <col min="2051" max="2053" width="9.140625" style="12"/>
    <col min="2054" max="2054" width="29.140625" style="12" customWidth="1"/>
    <col min="2055" max="2055" width="25.5703125" style="12" customWidth="1"/>
    <col min="2056" max="2057" width="3.7109375" style="12" customWidth="1"/>
    <col min="2058" max="2299" width="9.140625" style="12"/>
    <col min="2300" max="2301" width="0" style="12" hidden="1" customWidth="1"/>
    <col min="2302" max="2302" width="3.28515625" style="12" customWidth="1"/>
    <col min="2303" max="2303" width="9.28515625" style="12" customWidth="1"/>
    <col min="2304" max="2304" width="47" style="12" customWidth="1"/>
    <col min="2305" max="2305" width="64.42578125" style="12" customWidth="1"/>
    <col min="2306" max="2306" width="27" style="12" customWidth="1"/>
    <col min="2307" max="2309" width="9.140625" style="12"/>
    <col min="2310" max="2310" width="29.140625" style="12" customWidth="1"/>
    <col min="2311" max="2311" width="25.5703125" style="12" customWidth="1"/>
    <col min="2312" max="2313" width="3.7109375" style="12" customWidth="1"/>
    <col min="2314" max="2555" width="9.140625" style="12"/>
    <col min="2556" max="2557" width="0" style="12" hidden="1" customWidth="1"/>
    <col min="2558" max="2558" width="3.28515625" style="12" customWidth="1"/>
    <col min="2559" max="2559" width="9.28515625" style="12" customWidth="1"/>
    <col min="2560" max="2560" width="47" style="12" customWidth="1"/>
    <col min="2561" max="2561" width="64.42578125" style="12" customWidth="1"/>
    <col min="2562" max="2562" width="27" style="12" customWidth="1"/>
    <col min="2563" max="2565" width="9.140625" style="12"/>
    <col min="2566" max="2566" width="29.140625" style="12" customWidth="1"/>
    <col min="2567" max="2567" width="25.5703125" style="12" customWidth="1"/>
    <col min="2568" max="2569" width="3.7109375" style="12" customWidth="1"/>
    <col min="2570" max="2811" width="9.140625" style="12"/>
    <col min="2812" max="2813" width="0" style="12" hidden="1" customWidth="1"/>
    <col min="2814" max="2814" width="3.28515625" style="12" customWidth="1"/>
    <col min="2815" max="2815" width="9.28515625" style="12" customWidth="1"/>
    <col min="2816" max="2816" width="47" style="12" customWidth="1"/>
    <col min="2817" max="2817" width="64.42578125" style="12" customWidth="1"/>
    <col min="2818" max="2818" width="27" style="12" customWidth="1"/>
    <col min="2819" max="2821" width="9.140625" style="12"/>
    <col min="2822" max="2822" width="29.140625" style="12" customWidth="1"/>
    <col min="2823" max="2823" width="25.5703125" style="12" customWidth="1"/>
    <col min="2824" max="2825" width="3.7109375" style="12" customWidth="1"/>
    <col min="2826" max="3067" width="9.140625" style="12"/>
    <col min="3068" max="3069" width="0" style="12" hidden="1" customWidth="1"/>
    <col min="3070" max="3070" width="3.28515625" style="12" customWidth="1"/>
    <col min="3071" max="3071" width="9.28515625" style="12" customWidth="1"/>
    <col min="3072" max="3072" width="47" style="12" customWidth="1"/>
    <col min="3073" max="3073" width="64.42578125" style="12" customWidth="1"/>
    <col min="3074" max="3074" width="27" style="12" customWidth="1"/>
    <col min="3075" max="3077" width="9.140625" style="12"/>
    <col min="3078" max="3078" width="29.140625" style="12" customWidth="1"/>
    <col min="3079" max="3079" width="25.5703125" style="12" customWidth="1"/>
    <col min="3080" max="3081" width="3.7109375" style="12" customWidth="1"/>
    <col min="3082" max="3323" width="9.140625" style="12"/>
    <col min="3324" max="3325" width="0" style="12" hidden="1" customWidth="1"/>
    <col min="3326" max="3326" width="3.28515625" style="12" customWidth="1"/>
    <col min="3327" max="3327" width="9.28515625" style="12" customWidth="1"/>
    <col min="3328" max="3328" width="47" style="12" customWidth="1"/>
    <col min="3329" max="3329" width="64.42578125" style="12" customWidth="1"/>
    <col min="3330" max="3330" width="27" style="12" customWidth="1"/>
    <col min="3331" max="3333" width="9.140625" style="12"/>
    <col min="3334" max="3334" width="29.140625" style="12" customWidth="1"/>
    <col min="3335" max="3335" width="25.5703125" style="12" customWidth="1"/>
    <col min="3336" max="3337" width="3.7109375" style="12" customWidth="1"/>
    <col min="3338" max="3579" width="9.140625" style="12"/>
    <col min="3580" max="3581" width="0" style="12" hidden="1" customWidth="1"/>
    <col min="3582" max="3582" width="3.28515625" style="12" customWidth="1"/>
    <col min="3583" max="3583" width="9.28515625" style="12" customWidth="1"/>
    <col min="3584" max="3584" width="47" style="12" customWidth="1"/>
    <col min="3585" max="3585" width="64.42578125" style="12" customWidth="1"/>
    <col min="3586" max="3586" width="27" style="12" customWidth="1"/>
    <col min="3587" max="3589" width="9.140625" style="12"/>
    <col min="3590" max="3590" width="29.140625" style="12" customWidth="1"/>
    <col min="3591" max="3591" width="25.5703125" style="12" customWidth="1"/>
    <col min="3592" max="3593" width="3.7109375" style="12" customWidth="1"/>
    <col min="3594" max="3835" width="9.140625" style="12"/>
    <col min="3836" max="3837" width="0" style="12" hidden="1" customWidth="1"/>
    <col min="3838" max="3838" width="3.28515625" style="12" customWidth="1"/>
    <col min="3839" max="3839" width="9.28515625" style="12" customWidth="1"/>
    <col min="3840" max="3840" width="47" style="12" customWidth="1"/>
    <col min="3841" max="3841" width="64.42578125" style="12" customWidth="1"/>
    <col min="3842" max="3842" width="27" style="12" customWidth="1"/>
    <col min="3843" max="3845" width="9.140625" style="12"/>
    <col min="3846" max="3846" width="29.140625" style="12" customWidth="1"/>
    <col min="3847" max="3847" width="25.5703125" style="12" customWidth="1"/>
    <col min="3848" max="3849" width="3.7109375" style="12" customWidth="1"/>
    <col min="3850" max="4091" width="9.140625" style="12"/>
    <col min="4092" max="4093" width="0" style="12" hidden="1" customWidth="1"/>
    <col min="4094" max="4094" width="3.28515625" style="12" customWidth="1"/>
    <col min="4095" max="4095" width="9.28515625" style="12" customWidth="1"/>
    <col min="4096" max="4096" width="47" style="12" customWidth="1"/>
    <col min="4097" max="4097" width="64.42578125" style="12" customWidth="1"/>
    <col min="4098" max="4098" width="27" style="12" customWidth="1"/>
    <col min="4099" max="4101" width="9.140625" style="12"/>
    <col min="4102" max="4102" width="29.140625" style="12" customWidth="1"/>
    <col min="4103" max="4103" width="25.5703125" style="12" customWidth="1"/>
    <col min="4104" max="4105" width="3.7109375" style="12" customWidth="1"/>
    <col min="4106" max="4347" width="9.140625" style="12"/>
    <col min="4348" max="4349" width="0" style="12" hidden="1" customWidth="1"/>
    <col min="4350" max="4350" width="3.28515625" style="12" customWidth="1"/>
    <col min="4351" max="4351" width="9.28515625" style="12" customWidth="1"/>
    <col min="4352" max="4352" width="47" style="12" customWidth="1"/>
    <col min="4353" max="4353" width="64.42578125" style="12" customWidth="1"/>
    <col min="4354" max="4354" width="27" style="12" customWidth="1"/>
    <col min="4355" max="4357" width="9.140625" style="12"/>
    <col min="4358" max="4358" width="29.140625" style="12" customWidth="1"/>
    <col min="4359" max="4359" width="25.5703125" style="12" customWidth="1"/>
    <col min="4360" max="4361" width="3.7109375" style="12" customWidth="1"/>
    <col min="4362" max="4603" width="9.140625" style="12"/>
    <col min="4604" max="4605" width="0" style="12" hidden="1" customWidth="1"/>
    <col min="4606" max="4606" width="3.28515625" style="12" customWidth="1"/>
    <col min="4607" max="4607" width="9.28515625" style="12" customWidth="1"/>
    <col min="4608" max="4608" width="47" style="12" customWidth="1"/>
    <col min="4609" max="4609" width="64.42578125" style="12" customWidth="1"/>
    <col min="4610" max="4610" width="27" style="12" customWidth="1"/>
    <col min="4611" max="4613" width="9.140625" style="12"/>
    <col min="4614" max="4614" width="29.140625" style="12" customWidth="1"/>
    <col min="4615" max="4615" width="25.5703125" style="12" customWidth="1"/>
    <col min="4616" max="4617" width="3.7109375" style="12" customWidth="1"/>
    <col min="4618" max="4859" width="9.140625" style="12"/>
    <col min="4860" max="4861" width="0" style="12" hidden="1" customWidth="1"/>
    <col min="4862" max="4862" width="3.28515625" style="12" customWidth="1"/>
    <col min="4863" max="4863" width="9.28515625" style="12" customWidth="1"/>
    <col min="4864" max="4864" width="47" style="12" customWidth="1"/>
    <col min="4865" max="4865" width="64.42578125" style="12" customWidth="1"/>
    <col min="4866" max="4866" width="27" style="12" customWidth="1"/>
    <col min="4867" max="4869" width="9.140625" style="12"/>
    <col min="4870" max="4870" width="29.140625" style="12" customWidth="1"/>
    <col min="4871" max="4871" width="25.5703125" style="12" customWidth="1"/>
    <col min="4872" max="4873" width="3.7109375" style="12" customWidth="1"/>
    <col min="4874" max="5115" width="9.140625" style="12"/>
    <col min="5116" max="5117" width="0" style="12" hidden="1" customWidth="1"/>
    <col min="5118" max="5118" width="3.28515625" style="12" customWidth="1"/>
    <col min="5119" max="5119" width="9.28515625" style="12" customWidth="1"/>
    <col min="5120" max="5120" width="47" style="12" customWidth="1"/>
    <col min="5121" max="5121" width="64.42578125" style="12" customWidth="1"/>
    <col min="5122" max="5122" width="27" style="12" customWidth="1"/>
    <col min="5123" max="5125" width="9.140625" style="12"/>
    <col min="5126" max="5126" width="29.140625" style="12" customWidth="1"/>
    <col min="5127" max="5127" width="25.5703125" style="12" customWidth="1"/>
    <col min="5128" max="5129" width="3.7109375" style="12" customWidth="1"/>
    <col min="5130" max="5371" width="9.140625" style="12"/>
    <col min="5372" max="5373" width="0" style="12" hidden="1" customWidth="1"/>
    <col min="5374" max="5374" width="3.28515625" style="12" customWidth="1"/>
    <col min="5375" max="5375" width="9.28515625" style="12" customWidth="1"/>
    <col min="5376" max="5376" width="47" style="12" customWidth="1"/>
    <col min="5377" max="5377" width="64.42578125" style="12" customWidth="1"/>
    <col min="5378" max="5378" width="27" style="12" customWidth="1"/>
    <col min="5379" max="5381" width="9.140625" style="12"/>
    <col min="5382" max="5382" width="29.140625" style="12" customWidth="1"/>
    <col min="5383" max="5383" width="25.5703125" style="12" customWidth="1"/>
    <col min="5384" max="5385" width="3.7109375" style="12" customWidth="1"/>
    <col min="5386" max="5627" width="9.140625" style="12"/>
    <col min="5628" max="5629" width="0" style="12" hidden="1" customWidth="1"/>
    <col min="5630" max="5630" width="3.28515625" style="12" customWidth="1"/>
    <col min="5631" max="5631" width="9.28515625" style="12" customWidth="1"/>
    <col min="5632" max="5632" width="47" style="12" customWidth="1"/>
    <col min="5633" max="5633" width="64.42578125" style="12" customWidth="1"/>
    <col min="5634" max="5634" width="27" style="12" customWidth="1"/>
    <col min="5635" max="5637" width="9.140625" style="12"/>
    <col min="5638" max="5638" width="29.140625" style="12" customWidth="1"/>
    <col min="5639" max="5639" width="25.5703125" style="12" customWidth="1"/>
    <col min="5640" max="5641" width="3.7109375" style="12" customWidth="1"/>
    <col min="5642" max="5883" width="9.140625" style="12"/>
    <col min="5884" max="5885" width="0" style="12" hidden="1" customWidth="1"/>
    <col min="5886" max="5886" width="3.28515625" style="12" customWidth="1"/>
    <col min="5887" max="5887" width="9.28515625" style="12" customWidth="1"/>
    <col min="5888" max="5888" width="47" style="12" customWidth="1"/>
    <col min="5889" max="5889" width="64.42578125" style="12" customWidth="1"/>
    <col min="5890" max="5890" width="27" style="12" customWidth="1"/>
    <col min="5891" max="5893" width="9.140625" style="12"/>
    <col min="5894" max="5894" width="29.140625" style="12" customWidth="1"/>
    <col min="5895" max="5895" width="25.5703125" style="12" customWidth="1"/>
    <col min="5896" max="5897" width="3.7109375" style="12" customWidth="1"/>
    <col min="5898" max="6139" width="9.140625" style="12"/>
    <col min="6140" max="6141" width="0" style="12" hidden="1" customWidth="1"/>
    <col min="6142" max="6142" width="3.28515625" style="12" customWidth="1"/>
    <col min="6143" max="6143" width="9.28515625" style="12" customWidth="1"/>
    <col min="6144" max="6144" width="47" style="12" customWidth="1"/>
    <col min="6145" max="6145" width="64.42578125" style="12" customWidth="1"/>
    <col min="6146" max="6146" width="27" style="12" customWidth="1"/>
    <col min="6147" max="6149" width="9.140625" style="12"/>
    <col min="6150" max="6150" width="29.140625" style="12" customWidth="1"/>
    <col min="6151" max="6151" width="25.5703125" style="12" customWidth="1"/>
    <col min="6152" max="6153" width="3.7109375" style="12" customWidth="1"/>
    <col min="6154" max="6395" width="9.140625" style="12"/>
    <col min="6396" max="6397" width="0" style="12" hidden="1" customWidth="1"/>
    <col min="6398" max="6398" width="3.28515625" style="12" customWidth="1"/>
    <col min="6399" max="6399" width="9.28515625" style="12" customWidth="1"/>
    <col min="6400" max="6400" width="47" style="12" customWidth="1"/>
    <col min="6401" max="6401" width="64.42578125" style="12" customWidth="1"/>
    <col min="6402" max="6402" width="27" style="12" customWidth="1"/>
    <col min="6403" max="6405" width="9.140625" style="12"/>
    <col min="6406" max="6406" width="29.140625" style="12" customWidth="1"/>
    <col min="6407" max="6407" width="25.5703125" style="12" customWidth="1"/>
    <col min="6408" max="6409" width="3.7109375" style="12" customWidth="1"/>
    <col min="6410" max="6651" width="9.140625" style="12"/>
    <col min="6652" max="6653" width="0" style="12" hidden="1" customWidth="1"/>
    <col min="6654" max="6654" width="3.28515625" style="12" customWidth="1"/>
    <col min="6655" max="6655" width="9.28515625" style="12" customWidth="1"/>
    <col min="6656" max="6656" width="47" style="12" customWidth="1"/>
    <col min="6657" max="6657" width="64.42578125" style="12" customWidth="1"/>
    <col min="6658" max="6658" width="27" style="12" customWidth="1"/>
    <col min="6659" max="6661" width="9.140625" style="12"/>
    <col min="6662" max="6662" width="29.140625" style="12" customWidth="1"/>
    <col min="6663" max="6663" width="25.5703125" style="12" customWidth="1"/>
    <col min="6664" max="6665" width="3.7109375" style="12" customWidth="1"/>
    <col min="6666" max="6907" width="9.140625" style="12"/>
    <col min="6908" max="6909" width="0" style="12" hidden="1" customWidth="1"/>
    <col min="6910" max="6910" width="3.28515625" style="12" customWidth="1"/>
    <col min="6911" max="6911" width="9.28515625" style="12" customWidth="1"/>
    <col min="6912" max="6912" width="47" style="12" customWidth="1"/>
    <col min="6913" max="6913" width="64.42578125" style="12" customWidth="1"/>
    <col min="6914" max="6914" width="27" style="12" customWidth="1"/>
    <col min="6915" max="6917" width="9.140625" style="12"/>
    <col min="6918" max="6918" width="29.140625" style="12" customWidth="1"/>
    <col min="6919" max="6919" width="25.5703125" style="12" customWidth="1"/>
    <col min="6920" max="6921" width="3.7109375" style="12" customWidth="1"/>
    <col min="6922" max="7163" width="9.140625" style="12"/>
    <col min="7164" max="7165" width="0" style="12" hidden="1" customWidth="1"/>
    <col min="7166" max="7166" width="3.28515625" style="12" customWidth="1"/>
    <col min="7167" max="7167" width="9.28515625" style="12" customWidth="1"/>
    <col min="7168" max="7168" width="47" style="12" customWidth="1"/>
    <col min="7169" max="7169" width="64.42578125" style="12" customWidth="1"/>
    <col min="7170" max="7170" width="27" style="12" customWidth="1"/>
    <col min="7171" max="7173" width="9.140625" style="12"/>
    <col min="7174" max="7174" width="29.140625" style="12" customWidth="1"/>
    <col min="7175" max="7175" width="25.5703125" style="12" customWidth="1"/>
    <col min="7176" max="7177" width="3.7109375" style="12" customWidth="1"/>
    <col min="7178" max="7419" width="9.140625" style="12"/>
    <col min="7420" max="7421" width="0" style="12" hidden="1" customWidth="1"/>
    <col min="7422" max="7422" width="3.28515625" style="12" customWidth="1"/>
    <col min="7423" max="7423" width="9.28515625" style="12" customWidth="1"/>
    <col min="7424" max="7424" width="47" style="12" customWidth="1"/>
    <col min="7425" max="7425" width="64.42578125" style="12" customWidth="1"/>
    <col min="7426" max="7426" width="27" style="12" customWidth="1"/>
    <col min="7427" max="7429" width="9.140625" style="12"/>
    <col min="7430" max="7430" width="29.140625" style="12" customWidth="1"/>
    <col min="7431" max="7431" width="25.5703125" style="12" customWidth="1"/>
    <col min="7432" max="7433" width="3.7109375" style="12" customWidth="1"/>
    <col min="7434" max="7675" width="9.140625" style="12"/>
    <col min="7676" max="7677" width="0" style="12" hidden="1" customWidth="1"/>
    <col min="7678" max="7678" width="3.28515625" style="12" customWidth="1"/>
    <col min="7679" max="7679" width="9.28515625" style="12" customWidth="1"/>
    <col min="7680" max="7680" width="47" style="12" customWidth="1"/>
    <col min="7681" max="7681" width="64.42578125" style="12" customWidth="1"/>
    <col min="7682" max="7682" width="27" style="12" customWidth="1"/>
    <col min="7683" max="7685" width="9.140625" style="12"/>
    <col min="7686" max="7686" width="29.140625" style="12" customWidth="1"/>
    <col min="7687" max="7687" width="25.5703125" style="12" customWidth="1"/>
    <col min="7688" max="7689" width="3.7109375" style="12" customWidth="1"/>
    <col min="7690" max="7931" width="9.140625" style="12"/>
    <col min="7932" max="7933" width="0" style="12" hidden="1" customWidth="1"/>
    <col min="7934" max="7934" width="3.28515625" style="12" customWidth="1"/>
    <col min="7935" max="7935" width="9.28515625" style="12" customWidth="1"/>
    <col min="7936" max="7936" width="47" style="12" customWidth="1"/>
    <col min="7937" max="7937" width="64.42578125" style="12" customWidth="1"/>
    <col min="7938" max="7938" width="27" style="12" customWidth="1"/>
    <col min="7939" max="7941" width="9.140625" style="12"/>
    <col min="7942" max="7942" width="29.140625" style="12" customWidth="1"/>
    <col min="7943" max="7943" width="25.5703125" style="12" customWidth="1"/>
    <col min="7944" max="7945" width="3.7109375" style="12" customWidth="1"/>
    <col min="7946" max="8187" width="9.140625" style="12"/>
    <col min="8188" max="8189" width="0" style="12" hidden="1" customWidth="1"/>
    <col min="8190" max="8190" width="3.28515625" style="12" customWidth="1"/>
    <col min="8191" max="8191" width="9.28515625" style="12" customWidth="1"/>
    <col min="8192" max="8192" width="47" style="12" customWidth="1"/>
    <col min="8193" max="8193" width="64.42578125" style="12" customWidth="1"/>
    <col min="8194" max="8194" width="27" style="12" customWidth="1"/>
    <col min="8195" max="8197" width="9.140625" style="12"/>
    <col min="8198" max="8198" width="29.140625" style="12" customWidth="1"/>
    <col min="8199" max="8199" width="25.5703125" style="12" customWidth="1"/>
    <col min="8200" max="8201" width="3.7109375" style="12" customWidth="1"/>
    <col min="8202" max="8443" width="9.140625" style="12"/>
    <col min="8444" max="8445" width="0" style="12" hidden="1" customWidth="1"/>
    <col min="8446" max="8446" width="3.28515625" style="12" customWidth="1"/>
    <col min="8447" max="8447" width="9.28515625" style="12" customWidth="1"/>
    <col min="8448" max="8448" width="47" style="12" customWidth="1"/>
    <col min="8449" max="8449" width="64.42578125" style="12" customWidth="1"/>
    <col min="8450" max="8450" width="27" style="12" customWidth="1"/>
    <col min="8451" max="8453" width="9.140625" style="12"/>
    <col min="8454" max="8454" width="29.140625" style="12" customWidth="1"/>
    <col min="8455" max="8455" width="25.5703125" style="12" customWidth="1"/>
    <col min="8456" max="8457" width="3.7109375" style="12" customWidth="1"/>
    <col min="8458" max="8699" width="9.140625" style="12"/>
    <col min="8700" max="8701" width="0" style="12" hidden="1" customWidth="1"/>
    <col min="8702" max="8702" width="3.28515625" style="12" customWidth="1"/>
    <col min="8703" max="8703" width="9.28515625" style="12" customWidth="1"/>
    <col min="8704" max="8704" width="47" style="12" customWidth="1"/>
    <col min="8705" max="8705" width="64.42578125" style="12" customWidth="1"/>
    <col min="8706" max="8706" width="27" style="12" customWidth="1"/>
    <col min="8707" max="8709" width="9.140625" style="12"/>
    <col min="8710" max="8710" width="29.140625" style="12" customWidth="1"/>
    <col min="8711" max="8711" width="25.5703125" style="12" customWidth="1"/>
    <col min="8712" max="8713" width="3.7109375" style="12" customWidth="1"/>
    <col min="8714" max="8955" width="9.140625" style="12"/>
    <col min="8956" max="8957" width="0" style="12" hidden="1" customWidth="1"/>
    <col min="8958" max="8958" width="3.28515625" style="12" customWidth="1"/>
    <col min="8959" max="8959" width="9.28515625" style="12" customWidth="1"/>
    <col min="8960" max="8960" width="47" style="12" customWidth="1"/>
    <col min="8961" max="8961" width="64.42578125" style="12" customWidth="1"/>
    <col min="8962" max="8962" width="27" style="12" customWidth="1"/>
    <col min="8963" max="8965" width="9.140625" style="12"/>
    <col min="8966" max="8966" width="29.140625" style="12" customWidth="1"/>
    <col min="8967" max="8967" width="25.5703125" style="12" customWidth="1"/>
    <col min="8968" max="8969" width="3.7109375" style="12" customWidth="1"/>
    <col min="8970" max="9211" width="9.140625" style="12"/>
    <col min="9212" max="9213" width="0" style="12" hidden="1" customWidth="1"/>
    <col min="9214" max="9214" width="3.28515625" style="12" customWidth="1"/>
    <col min="9215" max="9215" width="9.28515625" style="12" customWidth="1"/>
    <col min="9216" max="9216" width="47" style="12" customWidth="1"/>
    <col min="9217" max="9217" width="64.42578125" style="12" customWidth="1"/>
    <col min="9218" max="9218" width="27" style="12" customWidth="1"/>
    <col min="9219" max="9221" width="9.140625" style="12"/>
    <col min="9222" max="9222" width="29.140625" style="12" customWidth="1"/>
    <col min="9223" max="9223" width="25.5703125" style="12" customWidth="1"/>
    <col min="9224" max="9225" width="3.7109375" style="12" customWidth="1"/>
    <col min="9226" max="9467" width="9.140625" style="12"/>
    <col min="9468" max="9469" width="0" style="12" hidden="1" customWidth="1"/>
    <col min="9470" max="9470" width="3.28515625" style="12" customWidth="1"/>
    <col min="9471" max="9471" width="9.28515625" style="12" customWidth="1"/>
    <col min="9472" max="9472" width="47" style="12" customWidth="1"/>
    <col min="9473" max="9473" width="64.42578125" style="12" customWidth="1"/>
    <col min="9474" max="9474" width="27" style="12" customWidth="1"/>
    <col min="9475" max="9477" width="9.140625" style="12"/>
    <col min="9478" max="9478" width="29.140625" style="12" customWidth="1"/>
    <col min="9479" max="9479" width="25.5703125" style="12" customWidth="1"/>
    <col min="9480" max="9481" width="3.7109375" style="12" customWidth="1"/>
    <col min="9482" max="9723" width="9.140625" style="12"/>
    <col min="9724" max="9725" width="0" style="12" hidden="1" customWidth="1"/>
    <col min="9726" max="9726" width="3.28515625" style="12" customWidth="1"/>
    <col min="9727" max="9727" width="9.28515625" style="12" customWidth="1"/>
    <col min="9728" max="9728" width="47" style="12" customWidth="1"/>
    <col min="9729" max="9729" width="64.42578125" style="12" customWidth="1"/>
    <col min="9730" max="9730" width="27" style="12" customWidth="1"/>
    <col min="9731" max="9733" width="9.140625" style="12"/>
    <col min="9734" max="9734" width="29.140625" style="12" customWidth="1"/>
    <col min="9735" max="9735" width="25.5703125" style="12" customWidth="1"/>
    <col min="9736" max="9737" width="3.7109375" style="12" customWidth="1"/>
    <col min="9738" max="9979" width="9.140625" style="12"/>
    <col min="9980" max="9981" width="0" style="12" hidden="1" customWidth="1"/>
    <col min="9982" max="9982" width="3.28515625" style="12" customWidth="1"/>
    <col min="9983" max="9983" width="9.28515625" style="12" customWidth="1"/>
    <col min="9984" max="9984" width="47" style="12" customWidth="1"/>
    <col min="9985" max="9985" width="64.42578125" style="12" customWidth="1"/>
    <col min="9986" max="9986" width="27" style="12" customWidth="1"/>
    <col min="9987" max="9989" width="9.140625" style="12"/>
    <col min="9990" max="9990" width="29.140625" style="12" customWidth="1"/>
    <col min="9991" max="9991" width="25.5703125" style="12" customWidth="1"/>
    <col min="9992" max="9993" width="3.7109375" style="12" customWidth="1"/>
    <col min="9994" max="10235" width="9.140625" style="12"/>
    <col min="10236" max="10237" width="0" style="12" hidden="1" customWidth="1"/>
    <col min="10238" max="10238" width="3.28515625" style="12" customWidth="1"/>
    <col min="10239" max="10239" width="9.28515625" style="12" customWidth="1"/>
    <col min="10240" max="10240" width="47" style="12" customWidth="1"/>
    <col min="10241" max="10241" width="64.42578125" style="12" customWidth="1"/>
    <col min="10242" max="10242" width="27" style="12" customWidth="1"/>
    <col min="10243" max="10245" width="9.140625" style="12"/>
    <col min="10246" max="10246" width="29.140625" style="12" customWidth="1"/>
    <col min="10247" max="10247" width="25.5703125" style="12" customWidth="1"/>
    <col min="10248" max="10249" width="3.7109375" style="12" customWidth="1"/>
    <col min="10250" max="10491" width="9.140625" style="12"/>
    <col min="10492" max="10493" width="0" style="12" hidden="1" customWidth="1"/>
    <col min="10494" max="10494" width="3.28515625" style="12" customWidth="1"/>
    <col min="10495" max="10495" width="9.28515625" style="12" customWidth="1"/>
    <col min="10496" max="10496" width="47" style="12" customWidth="1"/>
    <col min="10497" max="10497" width="64.42578125" style="12" customWidth="1"/>
    <col min="10498" max="10498" width="27" style="12" customWidth="1"/>
    <col min="10499" max="10501" width="9.140625" style="12"/>
    <col min="10502" max="10502" width="29.140625" style="12" customWidth="1"/>
    <col min="10503" max="10503" width="25.5703125" style="12" customWidth="1"/>
    <col min="10504" max="10505" width="3.7109375" style="12" customWidth="1"/>
    <col min="10506" max="10747" width="9.140625" style="12"/>
    <col min="10748" max="10749" width="0" style="12" hidden="1" customWidth="1"/>
    <col min="10750" max="10750" width="3.28515625" style="12" customWidth="1"/>
    <col min="10751" max="10751" width="9.28515625" style="12" customWidth="1"/>
    <col min="10752" max="10752" width="47" style="12" customWidth="1"/>
    <col min="10753" max="10753" width="64.42578125" style="12" customWidth="1"/>
    <col min="10754" max="10754" width="27" style="12" customWidth="1"/>
    <col min="10755" max="10757" width="9.140625" style="12"/>
    <col min="10758" max="10758" width="29.140625" style="12" customWidth="1"/>
    <col min="10759" max="10759" width="25.5703125" style="12" customWidth="1"/>
    <col min="10760" max="10761" width="3.7109375" style="12" customWidth="1"/>
    <col min="10762" max="11003" width="9.140625" style="12"/>
    <col min="11004" max="11005" width="0" style="12" hidden="1" customWidth="1"/>
    <col min="11006" max="11006" width="3.28515625" style="12" customWidth="1"/>
    <col min="11007" max="11007" width="9.28515625" style="12" customWidth="1"/>
    <col min="11008" max="11008" width="47" style="12" customWidth="1"/>
    <col min="11009" max="11009" width="64.42578125" style="12" customWidth="1"/>
    <col min="11010" max="11010" width="27" style="12" customWidth="1"/>
    <col min="11011" max="11013" width="9.140625" style="12"/>
    <col min="11014" max="11014" width="29.140625" style="12" customWidth="1"/>
    <col min="11015" max="11015" width="25.5703125" style="12" customWidth="1"/>
    <col min="11016" max="11017" width="3.7109375" style="12" customWidth="1"/>
    <col min="11018" max="11259" width="9.140625" style="12"/>
    <col min="11260" max="11261" width="0" style="12" hidden="1" customWidth="1"/>
    <col min="11262" max="11262" width="3.28515625" style="12" customWidth="1"/>
    <col min="11263" max="11263" width="9.28515625" style="12" customWidth="1"/>
    <col min="11264" max="11264" width="47" style="12" customWidth="1"/>
    <col min="11265" max="11265" width="64.42578125" style="12" customWidth="1"/>
    <col min="11266" max="11266" width="27" style="12" customWidth="1"/>
    <col min="11267" max="11269" width="9.140625" style="12"/>
    <col min="11270" max="11270" width="29.140625" style="12" customWidth="1"/>
    <col min="11271" max="11271" width="25.5703125" style="12" customWidth="1"/>
    <col min="11272" max="11273" width="3.7109375" style="12" customWidth="1"/>
    <col min="11274" max="11515" width="9.140625" style="12"/>
    <col min="11516" max="11517" width="0" style="12" hidden="1" customWidth="1"/>
    <col min="11518" max="11518" width="3.28515625" style="12" customWidth="1"/>
    <col min="11519" max="11519" width="9.28515625" style="12" customWidth="1"/>
    <col min="11520" max="11520" width="47" style="12" customWidth="1"/>
    <col min="11521" max="11521" width="64.42578125" style="12" customWidth="1"/>
    <col min="11522" max="11522" width="27" style="12" customWidth="1"/>
    <col min="11523" max="11525" width="9.140625" style="12"/>
    <col min="11526" max="11526" width="29.140625" style="12" customWidth="1"/>
    <col min="11527" max="11527" width="25.5703125" style="12" customWidth="1"/>
    <col min="11528" max="11529" width="3.7109375" style="12" customWidth="1"/>
    <col min="11530" max="11771" width="9.140625" style="12"/>
    <col min="11772" max="11773" width="0" style="12" hidden="1" customWidth="1"/>
    <col min="11774" max="11774" width="3.28515625" style="12" customWidth="1"/>
    <col min="11775" max="11775" width="9.28515625" style="12" customWidth="1"/>
    <col min="11776" max="11776" width="47" style="12" customWidth="1"/>
    <col min="11777" max="11777" width="64.42578125" style="12" customWidth="1"/>
    <col min="11778" max="11778" width="27" style="12" customWidth="1"/>
    <col min="11779" max="11781" width="9.140625" style="12"/>
    <col min="11782" max="11782" width="29.140625" style="12" customWidth="1"/>
    <col min="11783" max="11783" width="25.5703125" style="12" customWidth="1"/>
    <col min="11784" max="11785" width="3.7109375" style="12" customWidth="1"/>
    <col min="11786" max="12027" width="9.140625" style="12"/>
    <col min="12028" max="12029" width="0" style="12" hidden="1" customWidth="1"/>
    <col min="12030" max="12030" width="3.28515625" style="12" customWidth="1"/>
    <col min="12031" max="12031" width="9.28515625" style="12" customWidth="1"/>
    <col min="12032" max="12032" width="47" style="12" customWidth="1"/>
    <col min="12033" max="12033" width="64.42578125" style="12" customWidth="1"/>
    <col min="12034" max="12034" width="27" style="12" customWidth="1"/>
    <col min="12035" max="12037" width="9.140625" style="12"/>
    <col min="12038" max="12038" width="29.140625" style="12" customWidth="1"/>
    <col min="12039" max="12039" width="25.5703125" style="12" customWidth="1"/>
    <col min="12040" max="12041" width="3.7109375" style="12" customWidth="1"/>
    <col min="12042" max="12283" width="9.140625" style="12"/>
    <col min="12284" max="12285" width="0" style="12" hidden="1" customWidth="1"/>
    <col min="12286" max="12286" width="3.28515625" style="12" customWidth="1"/>
    <col min="12287" max="12287" width="9.28515625" style="12" customWidth="1"/>
    <col min="12288" max="12288" width="47" style="12" customWidth="1"/>
    <col min="12289" max="12289" width="64.42578125" style="12" customWidth="1"/>
    <col min="12290" max="12290" width="27" style="12" customWidth="1"/>
    <col min="12291" max="12293" width="9.140625" style="12"/>
    <col min="12294" max="12294" width="29.140625" style="12" customWidth="1"/>
    <col min="12295" max="12295" width="25.5703125" style="12" customWidth="1"/>
    <col min="12296" max="12297" width="3.7109375" style="12" customWidth="1"/>
    <col min="12298" max="12539" width="9.140625" style="12"/>
    <col min="12540" max="12541" width="0" style="12" hidden="1" customWidth="1"/>
    <col min="12542" max="12542" width="3.28515625" style="12" customWidth="1"/>
    <col min="12543" max="12543" width="9.28515625" style="12" customWidth="1"/>
    <col min="12544" max="12544" width="47" style="12" customWidth="1"/>
    <col min="12545" max="12545" width="64.42578125" style="12" customWidth="1"/>
    <col min="12546" max="12546" width="27" style="12" customWidth="1"/>
    <col min="12547" max="12549" width="9.140625" style="12"/>
    <col min="12550" max="12550" width="29.140625" style="12" customWidth="1"/>
    <col min="12551" max="12551" width="25.5703125" style="12" customWidth="1"/>
    <col min="12552" max="12553" width="3.7109375" style="12" customWidth="1"/>
    <col min="12554" max="12795" width="9.140625" style="12"/>
    <col min="12796" max="12797" width="0" style="12" hidden="1" customWidth="1"/>
    <col min="12798" max="12798" width="3.28515625" style="12" customWidth="1"/>
    <col min="12799" max="12799" width="9.28515625" style="12" customWidth="1"/>
    <col min="12800" max="12800" width="47" style="12" customWidth="1"/>
    <col min="12801" max="12801" width="64.42578125" style="12" customWidth="1"/>
    <col min="12802" max="12802" width="27" style="12" customWidth="1"/>
    <col min="12803" max="12805" width="9.140625" style="12"/>
    <col min="12806" max="12806" width="29.140625" style="12" customWidth="1"/>
    <col min="12807" max="12807" width="25.5703125" style="12" customWidth="1"/>
    <col min="12808" max="12809" width="3.7109375" style="12" customWidth="1"/>
    <col min="12810" max="13051" width="9.140625" style="12"/>
    <col min="13052" max="13053" width="0" style="12" hidden="1" customWidth="1"/>
    <col min="13054" max="13054" width="3.28515625" style="12" customWidth="1"/>
    <col min="13055" max="13055" width="9.28515625" style="12" customWidth="1"/>
    <col min="13056" max="13056" width="47" style="12" customWidth="1"/>
    <col min="13057" max="13057" width="64.42578125" style="12" customWidth="1"/>
    <col min="13058" max="13058" width="27" style="12" customWidth="1"/>
    <col min="13059" max="13061" width="9.140625" style="12"/>
    <col min="13062" max="13062" width="29.140625" style="12" customWidth="1"/>
    <col min="13063" max="13063" width="25.5703125" style="12" customWidth="1"/>
    <col min="13064" max="13065" width="3.7109375" style="12" customWidth="1"/>
    <col min="13066" max="13307" width="9.140625" style="12"/>
    <col min="13308" max="13309" width="0" style="12" hidden="1" customWidth="1"/>
    <col min="13310" max="13310" width="3.28515625" style="12" customWidth="1"/>
    <col min="13311" max="13311" width="9.28515625" style="12" customWidth="1"/>
    <col min="13312" max="13312" width="47" style="12" customWidth="1"/>
    <col min="13313" max="13313" width="64.42578125" style="12" customWidth="1"/>
    <col min="13314" max="13314" width="27" style="12" customWidth="1"/>
    <col min="13315" max="13317" width="9.140625" style="12"/>
    <col min="13318" max="13318" width="29.140625" style="12" customWidth="1"/>
    <col min="13319" max="13319" width="25.5703125" style="12" customWidth="1"/>
    <col min="13320" max="13321" width="3.7109375" style="12" customWidth="1"/>
    <col min="13322" max="13563" width="9.140625" style="12"/>
    <col min="13564" max="13565" width="0" style="12" hidden="1" customWidth="1"/>
    <col min="13566" max="13566" width="3.28515625" style="12" customWidth="1"/>
    <col min="13567" max="13567" width="9.28515625" style="12" customWidth="1"/>
    <col min="13568" max="13568" width="47" style="12" customWidth="1"/>
    <col min="13569" max="13569" width="64.42578125" style="12" customWidth="1"/>
    <col min="13570" max="13570" width="27" style="12" customWidth="1"/>
    <col min="13571" max="13573" width="9.140625" style="12"/>
    <col min="13574" max="13574" width="29.140625" style="12" customWidth="1"/>
    <col min="13575" max="13575" width="25.5703125" style="12" customWidth="1"/>
    <col min="13576" max="13577" width="3.7109375" style="12" customWidth="1"/>
    <col min="13578" max="13819" width="9.140625" style="12"/>
    <col min="13820" max="13821" width="0" style="12" hidden="1" customWidth="1"/>
    <col min="13822" max="13822" width="3.28515625" style="12" customWidth="1"/>
    <col min="13823" max="13823" width="9.28515625" style="12" customWidth="1"/>
    <col min="13824" max="13824" width="47" style="12" customWidth="1"/>
    <col min="13825" max="13825" width="64.42578125" style="12" customWidth="1"/>
    <col min="13826" max="13826" width="27" style="12" customWidth="1"/>
    <col min="13827" max="13829" width="9.140625" style="12"/>
    <col min="13830" max="13830" width="29.140625" style="12" customWidth="1"/>
    <col min="13831" max="13831" width="25.5703125" style="12" customWidth="1"/>
    <col min="13832" max="13833" width="3.7109375" style="12" customWidth="1"/>
    <col min="13834" max="14075" width="9.140625" style="12"/>
    <col min="14076" max="14077" width="0" style="12" hidden="1" customWidth="1"/>
    <col min="14078" max="14078" width="3.28515625" style="12" customWidth="1"/>
    <col min="14079" max="14079" width="9.28515625" style="12" customWidth="1"/>
    <col min="14080" max="14080" width="47" style="12" customWidth="1"/>
    <col min="14081" max="14081" width="64.42578125" style="12" customWidth="1"/>
    <col min="14082" max="14082" width="27" style="12" customWidth="1"/>
    <col min="14083" max="14085" width="9.140625" style="12"/>
    <col min="14086" max="14086" width="29.140625" style="12" customWidth="1"/>
    <col min="14087" max="14087" width="25.5703125" style="12" customWidth="1"/>
    <col min="14088" max="14089" width="3.7109375" style="12" customWidth="1"/>
    <col min="14090" max="14331" width="9.140625" style="12"/>
    <col min="14332" max="14333" width="0" style="12" hidden="1" customWidth="1"/>
    <col min="14334" max="14334" width="3.28515625" style="12" customWidth="1"/>
    <col min="14335" max="14335" width="9.28515625" style="12" customWidth="1"/>
    <col min="14336" max="14336" width="47" style="12" customWidth="1"/>
    <col min="14337" max="14337" width="64.42578125" style="12" customWidth="1"/>
    <col min="14338" max="14338" width="27" style="12" customWidth="1"/>
    <col min="14339" max="14341" width="9.140625" style="12"/>
    <col min="14342" max="14342" width="29.140625" style="12" customWidth="1"/>
    <col min="14343" max="14343" width="25.5703125" style="12" customWidth="1"/>
    <col min="14344" max="14345" width="3.7109375" style="12" customWidth="1"/>
    <col min="14346" max="14587" width="9.140625" style="12"/>
    <col min="14588" max="14589" width="0" style="12" hidden="1" customWidth="1"/>
    <col min="14590" max="14590" width="3.28515625" style="12" customWidth="1"/>
    <col min="14591" max="14591" width="9.28515625" style="12" customWidth="1"/>
    <col min="14592" max="14592" width="47" style="12" customWidth="1"/>
    <col min="14593" max="14593" width="64.42578125" style="12" customWidth="1"/>
    <col min="14594" max="14594" width="27" style="12" customWidth="1"/>
    <col min="14595" max="14597" width="9.140625" style="12"/>
    <col min="14598" max="14598" width="29.140625" style="12" customWidth="1"/>
    <col min="14599" max="14599" width="25.5703125" style="12" customWidth="1"/>
    <col min="14600" max="14601" width="3.7109375" style="12" customWidth="1"/>
    <col min="14602" max="14843" width="9.140625" style="12"/>
    <col min="14844" max="14845" width="0" style="12" hidden="1" customWidth="1"/>
    <col min="14846" max="14846" width="3.28515625" style="12" customWidth="1"/>
    <col min="14847" max="14847" width="9.28515625" style="12" customWidth="1"/>
    <col min="14848" max="14848" width="47" style="12" customWidth="1"/>
    <col min="14849" max="14849" width="64.42578125" style="12" customWidth="1"/>
    <col min="14850" max="14850" width="27" style="12" customWidth="1"/>
    <col min="14851" max="14853" width="9.140625" style="12"/>
    <col min="14854" max="14854" width="29.140625" style="12" customWidth="1"/>
    <col min="14855" max="14855" width="25.5703125" style="12" customWidth="1"/>
    <col min="14856" max="14857" width="3.7109375" style="12" customWidth="1"/>
    <col min="14858" max="15099" width="9.140625" style="12"/>
    <col min="15100" max="15101" width="0" style="12" hidden="1" customWidth="1"/>
    <col min="15102" max="15102" width="3.28515625" style="12" customWidth="1"/>
    <col min="15103" max="15103" width="9.28515625" style="12" customWidth="1"/>
    <col min="15104" max="15104" width="47" style="12" customWidth="1"/>
    <col min="15105" max="15105" width="64.42578125" style="12" customWidth="1"/>
    <col min="15106" max="15106" width="27" style="12" customWidth="1"/>
    <col min="15107" max="15109" width="9.140625" style="12"/>
    <col min="15110" max="15110" width="29.140625" style="12" customWidth="1"/>
    <col min="15111" max="15111" width="25.5703125" style="12" customWidth="1"/>
    <col min="15112" max="15113" width="3.7109375" style="12" customWidth="1"/>
    <col min="15114" max="15355" width="9.140625" style="12"/>
    <col min="15356" max="15357" width="0" style="12" hidden="1" customWidth="1"/>
    <col min="15358" max="15358" width="3.28515625" style="12" customWidth="1"/>
    <col min="15359" max="15359" width="9.28515625" style="12" customWidth="1"/>
    <col min="15360" max="15360" width="47" style="12" customWidth="1"/>
    <col min="15361" max="15361" width="64.42578125" style="12" customWidth="1"/>
    <col min="15362" max="15362" width="27" style="12" customWidth="1"/>
    <col min="15363" max="15365" width="9.140625" style="12"/>
    <col min="15366" max="15366" width="29.140625" style="12" customWidth="1"/>
    <col min="15367" max="15367" width="25.5703125" style="12" customWidth="1"/>
    <col min="15368" max="15369" width="3.7109375" style="12" customWidth="1"/>
    <col min="15370" max="15611" width="9.140625" style="12"/>
    <col min="15612" max="15613" width="0" style="12" hidden="1" customWidth="1"/>
    <col min="15614" max="15614" width="3.28515625" style="12" customWidth="1"/>
    <col min="15615" max="15615" width="9.28515625" style="12" customWidth="1"/>
    <col min="15616" max="15616" width="47" style="12" customWidth="1"/>
    <col min="15617" max="15617" width="64.42578125" style="12" customWidth="1"/>
    <col min="15618" max="15618" width="27" style="12" customWidth="1"/>
    <col min="15619" max="15621" width="9.140625" style="12"/>
    <col min="15622" max="15622" width="29.140625" style="12" customWidth="1"/>
    <col min="15623" max="15623" width="25.5703125" style="12" customWidth="1"/>
    <col min="15624" max="15625" width="3.7109375" style="12" customWidth="1"/>
    <col min="15626" max="15867" width="9.140625" style="12"/>
    <col min="15868" max="15869" width="0" style="12" hidden="1" customWidth="1"/>
    <col min="15870" max="15870" width="3.28515625" style="12" customWidth="1"/>
    <col min="15871" max="15871" width="9.28515625" style="12" customWidth="1"/>
    <col min="15872" max="15872" width="47" style="12" customWidth="1"/>
    <col min="15873" max="15873" width="64.42578125" style="12" customWidth="1"/>
    <col min="15874" max="15874" width="27" style="12" customWidth="1"/>
    <col min="15875" max="15877" width="9.140625" style="12"/>
    <col min="15878" max="15878" width="29.140625" style="12" customWidth="1"/>
    <col min="15879" max="15879" width="25.5703125" style="12" customWidth="1"/>
    <col min="15880" max="15881" width="3.7109375" style="12" customWidth="1"/>
    <col min="15882" max="16123" width="9.140625" style="12"/>
    <col min="16124" max="16125" width="0" style="12" hidden="1" customWidth="1"/>
    <col min="16126" max="16126" width="3.28515625" style="12" customWidth="1"/>
    <col min="16127" max="16127" width="9.28515625" style="12" customWidth="1"/>
    <col min="16128" max="16128" width="47" style="12" customWidth="1"/>
    <col min="16129" max="16129" width="64.42578125" style="12" customWidth="1"/>
    <col min="16130" max="16130" width="27" style="12" customWidth="1"/>
    <col min="16131" max="16133" width="9.140625" style="12"/>
    <col min="16134" max="16134" width="29.140625" style="12" customWidth="1"/>
    <col min="16135" max="16135" width="25.5703125" style="12" customWidth="1"/>
    <col min="16136" max="16137" width="3.7109375" style="12" customWidth="1"/>
    <col min="16138" max="16384" width="9.140625" style="12"/>
  </cols>
  <sheetData>
    <row r="1" spans="1:3">
      <c r="B1" s="26" t="s">
        <v>88</v>
      </c>
      <c r="C1" s="7"/>
    </row>
    <row r="2" spans="1:3">
      <c r="B2" s="26" t="s">
        <v>89</v>
      </c>
      <c r="C2" s="7"/>
    </row>
    <row r="3" spans="1:3">
      <c r="B3" s="26"/>
      <c r="C3" s="7"/>
    </row>
    <row r="4" spans="1:3">
      <c r="A4" s="93" t="s">
        <v>42</v>
      </c>
      <c r="B4" s="93"/>
    </row>
    <row r="5" spans="1:3">
      <c r="A5" s="25"/>
      <c r="B5" s="25"/>
    </row>
    <row r="6" spans="1:3">
      <c r="A6" s="25"/>
      <c r="B6" s="25"/>
    </row>
    <row r="7" spans="1:3">
      <c r="A7" s="15" t="s">
        <v>83</v>
      </c>
      <c r="B7" s="15" t="s">
        <v>6</v>
      </c>
    </row>
    <row r="8" spans="1:3">
      <c r="A8" s="15" t="s">
        <v>84</v>
      </c>
      <c r="B8" s="15" t="s">
        <v>1</v>
      </c>
    </row>
    <row r="9" spans="1:3">
      <c r="A9" s="15" t="s">
        <v>85</v>
      </c>
      <c r="B9" s="15" t="s">
        <v>7</v>
      </c>
    </row>
    <row r="10" spans="1:3">
      <c r="A10" s="15" t="s">
        <v>5</v>
      </c>
      <c r="B10" s="15" t="s">
        <v>7</v>
      </c>
    </row>
    <row r="11" spans="1:3">
      <c r="A11" s="15" t="s">
        <v>3</v>
      </c>
      <c r="B11" s="15" t="s">
        <v>8</v>
      </c>
    </row>
    <row r="12" spans="1:3">
      <c r="A12" s="15" t="s">
        <v>4</v>
      </c>
      <c r="B12" s="15" t="s">
        <v>9</v>
      </c>
    </row>
    <row r="13" spans="1:3">
      <c r="A13" s="15" t="s">
        <v>90</v>
      </c>
      <c r="B13" s="15" t="s">
        <v>10</v>
      </c>
    </row>
    <row r="14" spans="1:3">
      <c r="A14" s="15" t="s">
        <v>86</v>
      </c>
      <c r="B14" s="15" t="s">
        <v>11</v>
      </c>
    </row>
    <row r="15" spans="1:3" ht="51">
      <c r="A15" s="15" t="s">
        <v>91</v>
      </c>
      <c r="B15" s="28" t="s">
        <v>92</v>
      </c>
    </row>
    <row r="16" spans="1:3">
      <c r="A16" s="15" t="s">
        <v>87</v>
      </c>
      <c r="B16" s="15" t="s">
        <v>12</v>
      </c>
    </row>
    <row r="17" spans="1:2">
      <c r="A17" s="25"/>
      <c r="B17" s="25"/>
    </row>
    <row r="18" spans="1:2">
      <c r="A18" s="25"/>
      <c r="B18" s="25"/>
    </row>
    <row r="19" spans="1:2">
      <c r="A19" s="25"/>
      <c r="B19" s="25"/>
    </row>
  </sheetData>
  <mergeCells count="1">
    <mergeCell ref="A4:B4"/>
  </mergeCells>
  <dataValidations count="18">
    <dataValidation type="list" allowBlank="1" showInputMessage="1" showErrorMessage="1" errorTitle="Ошибка" error="Выберите значение из списка" prompt="Выберите значение из списка" sqref="B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B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B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B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B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B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B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B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B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B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B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B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B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B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B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B65471:B65472 IW65471:IW65472 SS65471:SS65472 ACO65471:ACO65472 AMK65471:AMK65472 AWG65471:AWG65472 BGC65471:BGC65472 BPY65471:BPY65472 BZU65471:BZU65472 CJQ65471:CJQ65472 CTM65471:CTM65472 DDI65471:DDI65472 DNE65471:DNE65472 DXA65471:DXA65472 EGW65471:EGW65472 EQS65471:EQS65472 FAO65471:FAO65472 FKK65471:FKK65472 FUG65471:FUG65472 GEC65471:GEC65472 GNY65471:GNY65472 GXU65471:GXU65472 HHQ65471:HHQ65472 HRM65471:HRM65472 IBI65471:IBI65472 ILE65471:ILE65472 IVA65471:IVA65472 JEW65471:JEW65472 JOS65471:JOS65472 JYO65471:JYO65472 KIK65471:KIK65472 KSG65471:KSG65472 LCC65471:LCC65472 LLY65471:LLY65472 LVU65471:LVU65472 MFQ65471:MFQ65472 MPM65471:MPM65472 MZI65471:MZI65472 NJE65471:NJE65472 NTA65471:NTA65472 OCW65471:OCW65472 OMS65471:OMS65472 OWO65471:OWO65472 PGK65471:PGK65472 PQG65471:PQG65472 QAC65471:QAC65472 QJY65471:QJY65472 QTU65471:QTU65472 RDQ65471:RDQ65472 RNM65471:RNM65472 RXI65471:RXI65472 SHE65471:SHE65472 SRA65471:SRA65472 TAW65471:TAW65472 TKS65471:TKS65472 TUO65471:TUO65472 UEK65471:UEK65472 UOG65471:UOG65472 UYC65471:UYC65472 VHY65471:VHY65472 VRU65471:VRU65472 WBQ65471:WBQ65472 WLM65471:WLM65472 WVI65471:WVI65472 B131007:B131008 IW131007:IW131008 SS131007:SS131008 ACO131007:ACO131008 AMK131007:AMK131008 AWG131007:AWG131008 BGC131007:BGC131008 BPY131007:BPY131008 BZU131007:BZU131008 CJQ131007:CJQ131008 CTM131007:CTM131008 DDI131007:DDI131008 DNE131007:DNE131008 DXA131007:DXA131008 EGW131007:EGW131008 EQS131007:EQS131008 FAO131007:FAO131008 FKK131007:FKK131008 FUG131007:FUG131008 GEC131007:GEC131008 GNY131007:GNY131008 GXU131007:GXU131008 HHQ131007:HHQ131008 HRM131007:HRM131008 IBI131007:IBI131008 ILE131007:ILE131008 IVA131007:IVA131008 JEW131007:JEW131008 JOS131007:JOS131008 JYO131007:JYO131008 KIK131007:KIK131008 KSG131007:KSG131008 LCC131007:LCC131008 LLY131007:LLY131008 LVU131007:LVU131008 MFQ131007:MFQ131008 MPM131007:MPM131008 MZI131007:MZI131008 NJE131007:NJE131008 NTA131007:NTA131008 OCW131007:OCW131008 OMS131007:OMS131008 OWO131007:OWO131008 PGK131007:PGK131008 PQG131007:PQG131008 QAC131007:QAC131008 QJY131007:QJY131008 QTU131007:QTU131008 RDQ131007:RDQ131008 RNM131007:RNM131008 RXI131007:RXI131008 SHE131007:SHE131008 SRA131007:SRA131008 TAW131007:TAW131008 TKS131007:TKS131008 TUO131007:TUO131008 UEK131007:UEK131008 UOG131007:UOG131008 UYC131007:UYC131008 VHY131007:VHY131008 VRU131007:VRU131008 WBQ131007:WBQ131008 WLM131007:WLM131008 WVI131007:WVI131008 B196543:B196544 IW196543:IW196544 SS196543:SS196544 ACO196543:ACO196544 AMK196543:AMK196544 AWG196543:AWG196544 BGC196543:BGC196544 BPY196543:BPY196544 BZU196543:BZU196544 CJQ196543:CJQ196544 CTM196543:CTM196544 DDI196543:DDI196544 DNE196543:DNE196544 DXA196543:DXA196544 EGW196543:EGW196544 EQS196543:EQS196544 FAO196543:FAO196544 FKK196543:FKK196544 FUG196543:FUG196544 GEC196543:GEC196544 GNY196543:GNY196544 GXU196543:GXU196544 HHQ196543:HHQ196544 HRM196543:HRM196544 IBI196543:IBI196544 ILE196543:ILE196544 IVA196543:IVA196544 JEW196543:JEW196544 JOS196543:JOS196544 JYO196543:JYO196544 KIK196543:KIK196544 KSG196543:KSG196544 LCC196543:LCC196544 LLY196543:LLY196544 LVU196543:LVU196544 MFQ196543:MFQ196544 MPM196543:MPM196544 MZI196543:MZI196544 NJE196543:NJE196544 NTA196543:NTA196544 OCW196543:OCW196544 OMS196543:OMS196544 OWO196543:OWO196544 PGK196543:PGK196544 PQG196543:PQG196544 QAC196543:QAC196544 QJY196543:QJY196544 QTU196543:QTU196544 RDQ196543:RDQ196544 RNM196543:RNM196544 RXI196543:RXI196544 SHE196543:SHE196544 SRA196543:SRA196544 TAW196543:TAW196544 TKS196543:TKS196544 TUO196543:TUO196544 UEK196543:UEK196544 UOG196543:UOG196544 UYC196543:UYC196544 VHY196543:VHY196544 VRU196543:VRU196544 WBQ196543:WBQ196544 WLM196543:WLM196544 WVI196543:WVI196544 B262079:B262080 IW262079:IW262080 SS262079:SS262080 ACO262079:ACO262080 AMK262079:AMK262080 AWG262079:AWG262080 BGC262079:BGC262080 BPY262079:BPY262080 BZU262079:BZU262080 CJQ262079:CJQ262080 CTM262079:CTM262080 DDI262079:DDI262080 DNE262079:DNE262080 DXA262079:DXA262080 EGW262079:EGW262080 EQS262079:EQS262080 FAO262079:FAO262080 FKK262079:FKK262080 FUG262079:FUG262080 GEC262079:GEC262080 GNY262079:GNY262080 GXU262079:GXU262080 HHQ262079:HHQ262080 HRM262079:HRM262080 IBI262079:IBI262080 ILE262079:ILE262080 IVA262079:IVA262080 JEW262079:JEW262080 JOS262079:JOS262080 JYO262079:JYO262080 KIK262079:KIK262080 KSG262079:KSG262080 LCC262079:LCC262080 LLY262079:LLY262080 LVU262079:LVU262080 MFQ262079:MFQ262080 MPM262079:MPM262080 MZI262079:MZI262080 NJE262079:NJE262080 NTA262079:NTA262080 OCW262079:OCW262080 OMS262079:OMS262080 OWO262079:OWO262080 PGK262079:PGK262080 PQG262079:PQG262080 QAC262079:QAC262080 QJY262079:QJY262080 QTU262079:QTU262080 RDQ262079:RDQ262080 RNM262079:RNM262080 RXI262079:RXI262080 SHE262079:SHE262080 SRA262079:SRA262080 TAW262079:TAW262080 TKS262079:TKS262080 TUO262079:TUO262080 UEK262079:UEK262080 UOG262079:UOG262080 UYC262079:UYC262080 VHY262079:VHY262080 VRU262079:VRU262080 WBQ262079:WBQ262080 WLM262079:WLM262080 WVI262079:WVI262080 B327615:B327616 IW327615:IW327616 SS327615:SS327616 ACO327615:ACO327616 AMK327615:AMK327616 AWG327615:AWG327616 BGC327615:BGC327616 BPY327615:BPY327616 BZU327615:BZU327616 CJQ327615:CJQ327616 CTM327615:CTM327616 DDI327615:DDI327616 DNE327615:DNE327616 DXA327615:DXA327616 EGW327615:EGW327616 EQS327615:EQS327616 FAO327615:FAO327616 FKK327615:FKK327616 FUG327615:FUG327616 GEC327615:GEC327616 GNY327615:GNY327616 GXU327615:GXU327616 HHQ327615:HHQ327616 HRM327615:HRM327616 IBI327615:IBI327616 ILE327615:ILE327616 IVA327615:IVA327616 JEW327615:JEW327616 JOS327615:JOS327616 JYO327615:JYO327616 KIK327615:KIK327616 KSG327615:KSG327616 LCC327615:LCC327616 LLY327615:LLY327616 LVU327615:LVU327616 MFQ327615:MFQ327616 MPM327615:MPM327616 MZI327615:MZI327616 NJE327615:NJE327616 NTA327615:NTA327616 OCW327615:OCW327616 OMS327615:OMS327616 OWO327615:OWO327616 PGK327615:PGK327616 PQG327615:PQG327616 QAC327615:QAC327616 QJY327615:QJY327616 QTU327615:QTU327616 RDQ327615:RDQ327616 RNM327615:RNM327616 RXI327615:RXI327616 SHE327615:SHE327616 SRA327615:SRA327616 TAW327615:TAW327616 TKS327615:TKS327616 TUO327615:TUO327616 UEK327615:UEK327616 UOG327615:UOG327616 UYC327615:UYC327616 VHY327615:VHY327616 VRU327615:VRU327616 WBQ327615:WBQ327616 WLM327615:WLM327616 WVI327615:WVI327616 B393151:B393152 IW393151:IW393152 SS393151:SS393152 ACO393151:ACO393152 AMK393151:AMK393152 AWG393151:AWG393152 BGC393151:BGC393152 BPY393151:BPY393152 BZU393151:BZU393152 CJQ393151:CJQ393152 CTM393151:CTM393152 DDI393151:DDI393152 DNE393151:DNE393152 DXA393151:DXA393152 EGW393151:EGW393152 EQS393151:EQS393152 FAO393151:FAO393152 FKK393151:FKK393152 FUG393151:FUG393152 GEC393151:GEC393152 GNY393151:GNY393152 GXU393151:GXU393152 HHQ393151:HHQ393152 HRM393151:HRM393152 IBI393151:IBI393152 ILE393151:ILE393152 IVA393151:IVA393152 JEW393151:JEW393152 JOS393151:JOS393152 JYO393151:JYO393152 KIK393151:KIK393152 KSG393151:KSG393152 LCC393151:LCC393152 LLY393151:LLY393152 LVU393151:LVU393152 MFQ393151:MFQ393152 MPM393151:MPM393152 MZI393151:MZI393152 NJE393151:NJE393152 NTA393151:NTA393152 OCW393151:OCW393152 OMS393151:OMS393152 OWO393151:OWO393152 PGK393151:PGK393152 PQG393151:PQG393152 QAC393151:QAC393152 QJY393151:QJY393152 QTU393151:QTU393152 RDQ393151:RDQ393152 RNM393151:RNM393152 RXI393151:RXI393152 SHE393151:SHE393152 SRA393151:SRA393152 TAW393151:TAW393152 TKS393151:TKS393152 TUO393151:TUO393152 UEK393151:UEK393152 UOG393151:UOG393152 UYC393151:UYC393152 VHY393151:VHY393152 VRU393151:VRU393152 WBQ393151:WBQ393152 WLM393151:WLM393152 WVI393151:WVI393152 B458687:B458688 IW458687:IW458688 SS458687:SS458688 ACO458687:ACO458688 AMK458687:AMK458688 AWG458687:AWG458688 BGC458687:BGC458688 BPY458687:BPY458688 BZU458687:BZU458688 CJQ458687:CJQ458688 CTM458687:CTM458688 DDI458687:DDI458688 DNE458687:DNE458688 DXA458687:DXA458688 EGW458687:EGW458688 EQS458687:EQS458688 FAO458687:FAO458688 FKK458687:FKK458688 FUG458687:FUG458688 GEC458687:GEC458688 GNY458687:GNY458688 GXU458687:GXU458688 HHQ458687:HHQ458688 HRM458687:HRM458688 IBI458687:IBI458688 ILE458687:ILE458688 IVA458687:IVA458688 JEW458687:JEW458688 JOS458687:JOS458688 JYO458687:JYO458688 KIK458687:KIK458688 KSG458687:KSG458688 LCC458687:LCC458688 LLY458687:LLY458688 LVU458687:LVU458688 MFQ458687:MFQ458688 MPM458687:MPM458688 MZI458687:MZI458688 NJE458687:NJE458688 NTA458687:NTA458688 OCW458687:OCW458688 OMS458687:OMS458688 OWO458687:OWO458688 PGK458687:PGK458688 PQG458687:PQG458688 QAC458687:QAC458688 QJY458687:QJY458688 QTU458687:QTU458688 RDQ458687:RDQ458688 RNM458687:RNM458688 RXI458687:RXI458688 SHE458687:SHE458688 SRA458687:SRA458688 TAW458687:TAW458688 TKS458687:TKS458688 TUO458687:TUO458688 UEK458687:UEK458688 UOG458687:UOG458688 UYC458687:UYC458688 VHY458687:VHY458688 VRU458687:VRU458688 WBQ458687:WBQ458688 WLM458687:WLM458688 WVI458687:WVI458688 B524223:B524224 IW524223:IW524224 SS524223:SS524224 ACO524223:ACO524224 AMK524223:AMK524224 AWG524223:AWG524224 BGC524223:BGC524224 BPY524223:BPY524224 BZU524223:BZU524224 CJQ524223:CJQ524224 CTM524223:CTM524224 DDI524223:DDI524224 DNE524223:DNE524224 DXA524223:DXA524224 EGW524223:EGW524224 EQS524223:EQS524224 FAO524223:FAO524224 FKK524223:FKK524224 FUG524223:FUG524224 GEC524223:GEC524224 GNY524223:GNY524224 GXU524223:GXU524224 HHQ524223:HHQ524224 HRM524223:HRM524224 IBI524223:IBI524224 ILE524223:ILE524224 IVA524223:IVA524224 JEW524223:JEW524224 JOS524223:JOS524224 JYO524223:JYO524224 KIK524223:KIK524224 KSG524223:KSG524224 LCC524223:LCC524224 LLY524223:LLY524224 LVU524223:LVU524224 MFQ524223:MFQ524224 MPM524223:MPM524224 MZI524223:MZI524224 NJE524223:NJE524224 NTA524223:NTA524224 OCW524223:OCW524224 OMS524223:OMS524224 OWO524223:OWO524224 PGK524223:PGK524224 PQG524223:PQG524224 QAC524223:QAC524224 QJY524223:QJY524224 QTU524223:QTU524224 RDQ524223:RDQ524224 RNM524223:RNM524224 RXI524223:RXI524224 SHE524223:SHE524224 SRA524223:SRA524224 TAW524223:TAW524224 TKS524223:TKS524224 TUO524223:TUO524224 UEK524223:UEK524224 UOG524223:UOG524224 UYC524223:UYC524224 VHY524223:VHY524224 VRU524223:VRU524224 WBQ524223:WBQ524224 WLM524223:WLM524224 WVI524223:WVI524224 B589759:B589760 IW589759:IW589760 SS589759:SS589760 ACO589759:ACO589760 AMK589759:AMK589760 AWG589759:AWG589760 BGC589759:BGC589760 BPY589759:BPY589760 BZU589759:BZU589760 CJQ589759:CJQ589760 CTM589759:CTM589760 DDI589759:DDI589760 DNE589759:DNE589760 DXA589759:DXA589760 EGW589759:EGW589760 EQS589759:EQS589760 FAO589759:FAO589760 FKK589759:FKK589760 FUG589759:FUG589760 GEC589759:GEC589760 GNY589759:GNY589760 GXU589759:GXU589760 HHQ589759:HHQ589760 HRM589759:HRM589760 IBI589759:IBI589760 ILE589759:ILE589760 IVA589759:IVA589760 JEW589759:JEW589760 JOS589759:JOS589760 JYO589759:JYO589760 KIK589759:KIK589760 KSG589759:KSG589760 LCC589759:LCC589760 LLY589759:LLY589760 LVU589759:LVU589760 MFQ589759:MFQ589760 MPM589759:MPM589760 MZI589759:MZI589760 NJE589759:NJE589760 NTA589759:NTA589760 OCW589759:OCW589760 OMS589759:OMS589760 OWO589759:OWO589760 PGK589759:PGK589760 PQG589759:PQG589760 QAC589759:QAC589760 QJY589759:QJY589760 QTU589759:QTU589760 RDQ589759:RDQ589760 RNM589759:RNM589760 RXI589759:RXI589760 SHE589759:SHE589760 SRA589759:SRA589760 TAW589759:TAW589760 TKS589759:TKS589760 TUO589759:TUO589760 UEK589759:UEK589760 UOG589759:UOG589760 UYC589759:UYC589760 VHY589759:VHY589760 VRU589759:VRU589760 WBQ589759:WBQ589760 WLM589759:WLM589760 WVI589759:WVI589760 B655295:B655296 IW655295:IW655296 SS655295:SS655296 ACO655295:ACO655296 AMK655295:AMK655296 AWG655295:AWG655296 BGC655295:BGC655296 BPY655295:BPY655296 BZU655295:BZU655296 CJQ655295:CJQ655296 CTM655295:CTM655296 DDI655295:DDI655296 DNE655295:DNE655296 DXA655295:DXA655296 EGW655295:EGW655296 EQS655295:EQS655296 FAO655295:FAO655296 FKK655295:FKK655296 FUG655295:FUG655296 GEC655295:GEC655296 GNY655295:GNY655296 GXU655295:GXU655296 HHQ655295:HHQ655296 HRM655295:HRM655296 IBI655295:IBI655296 ILE655295:ILE655296 IVA655295:IVA655296 JEW655295:JEW655296 JOS655295:JOS655296 JYO655295:JYO655296 KIK655295:KIK655296 KSG655295:KSG655296 LCC655295:LCC655296 LLY655295:LLY655296 LVU655295:LVU655296 MFQ655295:MFQ655296 MPM655295:MPM655296 MZI655295:MZI655296 NJE655295:NJE655296 NTA655295:NTA655296 OCW655295:OCW655296 OMS655295:OMS655296 OWO655295:OWO655296 PGK655295:PGK655296 PQG655295:PQG655296 QAC655295:QAC655296 QJY655295:QJY655296 QTU655295:QTU655296 RDQ655295:RDQ655296 RNM655295:RNM655296 RXI655295:RXI655296 SHE655295:SHE655296 SRA655295:SRA655296 TAW655295:TAW655296 TKS655295:TKS655296 TUO655295:TUO655296 UEK655295:UEK655296 UOG655295:UOG655296 UYC655295:UYC655296 VHY655295:VHY655296 VRU655295:VRU655296 WBQ655295:WBQ655296 WLM655295:WLM655296 WVI655295:WVI655296 B720831:B720832 IW720831:IW720832 SS720831:SS720832 ACO720831:ACO720832 AMK720831:AMK720832 AWG720831:AWG720832 BGC720831:BGC720832 BPY720831:BPY720832 BZU720831:BZU720832 CJQ720831:CJQ720832 CTM720831:CTM720832 DDI720831:DDI720832 DNE720831:DNE720832 DXA720831:DXA720832 EGW720831:EGW720832 EQS720831:EQS720832 FAO720831:FAO720832 FKK720831:FKK720832 FUG720831:FUG720832 GEC720831:GEC720832 GNY720831:GNY720832 GXU720831:GXU720832 HHQ720831:HHQ720832 HRM720831:HRM720832 IBI720831:IBI720832 ILE720831:ILE720832 IVA720831:IVA720832 JEW720831:JEW720832 JOS720831:JOS720832 JYO720831:JYO720832 KIK720831:KIK720832 KSG720831:KSG720832 LCC720831:LCC720832 LLY720831:LLY720832 LVU720831:LVU720832 MFQ720831:MFQ720832 MPM720831:MPM720832 MZI720831:MZI720832 NJE720831:NJE720832 NTA720831:NTA720832 OCW720831:OCW720832 OMS720831:OMS720832 OWO720831:OWO720832 PGK720831:PGK720832 PQG720831:PQG720832 QAC720831:QAC720832 QJY720831:QJY720832 QTU720831:QTU720832 RDQ720831:RDQ720832 RNM720831:RNM720832 RXI720831:RXI720832 SHE720831:SHE720832 SRA720831:SRA720832 TAW720831:TAW720832 TKS720831:TKS720832 TUO720831:TUO720832 UEK720831:UEK720832 UOG720831:UOG720832 UYC720831:UYC720832 VHY720831:VHY720832 VRU720831:VRU720832 WBQ720831:WBQ720832 WLM720831:WLM720832 WVI720831:WVI720832 B786367:B786368 IW786367:IW786368 SS786367:SS786368 ACO786367:ACO786368 AMK786367:AMK786368 AWG786367:AWG786368 BGC786367:BGC786368 BPY786367:BPY786368 BZU786367:BZU786368 CJQ786367:CJQ786368 CTM786367:CTM786368 DDI786367:DDI786368 DNE786367:DNE786368 DXA786367:DXA786368 EGW786367:EGW786368 EQS786367:EQS786368 FAO786367:FAO786368 FKK786367:FKK786368 FUG786367:FUG786368 GEC786367:GEC786368 GNY786367:GNY786368 GXU786367:GXU786368 HHQ786367:HHQ786368 HRM786367:HRM786368 IBI786367:IBI786368 ILE786367:ILE786368 IVA786367:IVA786368 JEW786367:JEW786368 JOS786367:JOS786368 JYO786367:JYO786368 KIK786367:KIK786368 KSG786367:KSG786368 LCC786367:LCC786368 LLY786367:LLY786368 LVU786367:LVU786368 MFQ786367:MFQ786368 MPM786367:MPM786368 MZI786367:MZI786368 NJE786367:NJE786368 NTA786367:NTA786368 OCW786367:OCW786368 OMS786367:OMS786368 OWO786367:OWO786368 PGK786367:PGK786368 PQG786367:PQG786368 QAC786367:QAC786368 QJY786367:QJY786368 QTU786367:QTU786368 RDQ786367:RDQ786368 RNM786367:RNM786368 RXI786367:RXI786368 SHE786367:SHE786368 SRA786367:SRA786368 TAW786367:TAW786368 TKS786367:TKS786368 TUO786367:TUO786368 UEK786367:UEK786368 UOG786367:UOG786368 UYC786367:UYC786368 VHY786367:VHY786368 VRU786367:VRU786368 WBQ786367:WBQ786368 WLM786367:WLM786368 WVI786367:WVI786368 B851903:B851904 IW851903:IW851904 SS851903:SS851904 ACO851903:ACO851904 AMK851903:AMK851904 AWG851903:AWG851904 BGC851903:BGC851904 BPY851903:BPY851904 BZU851903:BZU851904 CJQ851903:CJQ851904 CTM851903:CTM851904 DDI851903:DDI851904 DNE851903:DNE851904 DXA851903:DXA851904 EGW851903:EGW851904 EQS851903:EQS851904 FAO851903:FAO851904 FKK851903:FKK851904 FUG851903:FUG851904 GEC851903:GEC851904 GNY851903:GNY851904 GXU851903:GXU851904 HHQ851903:HHQ851904 HRM851903:HRM851904 IBI851903:IBI851904 ILE851903:ILE851904 IVA851903:IVA851904 JEW851903:JEW851904 JOS851903:JOS851904 JYO851903:JYO851904 KIK851903:KIK851904 KSG851903:KSG851904 LCC851903:LCC851904 LLY851903:LLY851904 LVU851903:LVU851904 MFQ851903:MFQ851904 MPM851903:MPM851904 MZI851903:MZI851904 NJE851903:NJE851904 NTA851903:NTA851904 OCW851903:OCW851904 OMS851903:OMS851904 OWO851903:OWO851904 PGK851903:PGK851904 PQG851903:PQG851904 QAC851903:QAC851904 QJY851903:QJY851904 QTU851903:QTU851904 RDQ851903:RDQ851904 RNM851903:RNM851904 RXI851903:RXI851904 SHE851903:SHE851904 SRA851903:SRA851904 TAW851903:TAW851904 TKS851903:TKS851904 TUO851903:TUO851904 UEK851903:UEK851904 UOG851903:UOG851904 UYC851903:UYC851904 VHY851903:VHY851904 VRU851903:VRU851904 WBQ851903:WBQ851904 WLM851903:WLM851904 WVI851903:WVI851904 B917439:B917440 IW917439:IW917440 SS917439:SS917440 ACO917439:ACO917440 AMK917439:AMK917440 AWG917439:AWG917440 BGC917439:BGC917440 BPY917439:BPY917440 BZU917439:BZU917440 CJQ917439:CJQ917440 CTM917439:CTM917440 DDI917439:DDI917440 DNE917439:DNE917440 DXA917439:DXA917440 EGW917439:EGW917440 EQS917439:EQS917440 FAO917439:FAO917440 FKK917439:FKK917440 FUG917439:FUG917440 GEC917439:GEC917440 GNY917439:GNY917440 GXU917439:GXU917440 HHQ917439:HHQ917440 HRM917439:HRM917440 IBI917439:IBI917440 ILE917439:ILE917440 IVA917439:IVA917440 JEW917439:JEW917440 JOS917439:JOS917440 JYO917439:JYO917440 KIK917439:KIK917440 KSG917439:KSG917440 LCC917439:LCC917440 LLY917439:LLY917440 LVU917439:LVU917440 MFQ917439:MFQ917440 MPM917439:MPM917440 MZI917439:MZI917440 NJE917439:NJE917440 NTA917439:NTA917440 OCW917439:OCW917440 OMS917439:OMS917440 OWO917439:OWO917440 PGK917439:PGK917440 PQG917439:PQG917440 QAC917439:QAC917440 QJY917439:QJY917440 QTU917439:QTU917440 RDQ917439:RDQ917440 RNM917439:RNM917440 RXI917439:RXI917440 SHE917439:SHE917440 SRA917439:SRA917440 TAW917439:TAW917440 TKS917439:TKS917440 TUO917439:TUO917440 UEK917439:UEK917440 UOG917439:UOG917440 UYC917439:UYC917440 VHY917439:VHY917440 VRU917439:VRU917440 WBQ917439:WBQ917440 WLM917439:WLM917440 WVI917439:WVI917440 B982975:B982976 IW982975:IW982976 SS982975:SS982976 ACO982975:ACO982976 AMK982975:AMK982976 AWG982975:AWG982976 BGC982975:BGC982976 BPY982975:BPY982976 BZU982975:BZU982976 CJQ982975:CJQ982976 CTM982975:CTM982976 DDI982975:DDI982976 DNE982975:DNE982976 DXA982975:DXA982976 EGW982975:EGW982976 EQS982975:EQS982976 FAO982975:FAO982976 FKK982975:FKK982976 FUG982975:FUG982976 GEC982975:GEC982976 GNY982975:GNY982976 GXU982975:GXU982976 HHQ982975:HHQ982976 HRM982975:HRM982976 IBI982975:IBI982976 ILE982975:ILE982976 IVA982975:IVA982976 JEW982975:JEW982976 JOS982975:JOS982976 JYO982975:JYO982976 KIK982975:KIK982976 KSG982975:KSG982976 LCC982975:LCC982976 LLY982975:LLY982976 LVU982975:LVU982976 MFQ982975:MFQ982976 MPM982975:MPM982976 MZI982975:MZI982976 NJE982975:NJE982976 NTA982975:NTA982976 OCW982975:OCW982976 OMS982975:OMS982976 OWO982975:OWO982976 PGK982975:PGK982976 PQG982975:PQG982976 QAC982975:QAC982976 QJY982975:QJY982976 QTU982975:QTU982976 RDQ982975:RDQ982976 RNM982975:RNM982976 RXI982975:RXI982976 SHE982975:SHE982976 SRA982975:SRA982976 TAW982975:TAW982976 TKS982975:TKS982976 TUO982975:TUO982976 UEK982975:UEK982976 UOG982975:UOG982976 UYC982975:UYC982976 VHY982975:VHY982976 VRU982975:VRU982976 WBQ982975:WBQ982976 WLM982975:WLM982976 WVI982975:WVI982976 B65501:B65503 IW65501:IW65503 SS65501:SS65503 ACO65501:ACO65503 AMK65501:AMK65503 AWG65501:AWG65503 BGC65501:BGC65503 BPY65501:BPY65503 BZU65501:BZU65503 CJQ65501:CJQ65503 CTM65501:CTM65503 DDI65501:DDI65503 DNE65501:DNE65503 DXA65501:DXA65503 EGW65501:EGW65503 EQS65501:EQS65503 FAO65501:FAO65503 FKK65501:FKK65503 FUG65501:FUG65503 GEC65501:GEC65503 GNY65501:GNY65503 GXU65501:GXU65503 HHQ65501:HHQ65503 HRM65501:HRM65503 IBI65501:IBI65503 ILE65501:ILE65503 IVA65501:IVA65503 JEW65501:JEW65503 JOS65501:JOS65503 JYO65501:JYO65503 KIK65501:KIK65503 KSG65501:KSG65503 LCC65501:LCC65503 LLY65501:LLY65503 LVU65501:LVU65503 MFQ65501:MFQ65503 MPM65501:MPM65503 MZI65501:MZI65503 NJE65501:NJE65503 NTA65501:NTA65503 OCW65501:OCW65503 OMS65501:OMS65503 OWO65501:OWO65503 PGK65501:PGK65503 PQG65501:PQG65503 QAC65501:QAC65503 QJY65501:QJY65503 QTU65501:QTU65503 RDQ65501:RDQ65503 RNM65501:RNM65503 RXI65501:RXI65503 SHE65501:SHE65503 SRA65501:SRA65503 TAW65501:TAW65503 TKS65501:TKS65503 TUO65501:TUO65503 UEK65501:UEK65503 UOG65501:UOG65503 UYC65501:UYC65503 VHY65501:VHY65503 VRU65501:VRU65503 WBQ65501:WBQ65503 WLM65501:WLM65503 WVI65501:WVI65503 B131037:B131039 IW131037:IW131039 SS131037:SS131039 ACO131037:ACO131039 AMK131037:AMK131039 AWG131037:AWG131039 BGC131037:BGC131039 BPY131037:BPY131039 BZU131037:BZU131039 CJQ131037:CJQ131039 CTM131037:CTM131039 DDI131037:DDI131039 DNE131037:DNE131039 DXA131037:DXA131039 EGW131037:EGW131039 EQS131037:EQS131039 FAO131037:FAO131039 FKK131037:FKK131039 FUG131037:FUG131039 GEC131037:GEC131039 GNY131037:GNY131039 GXU131037:GXU131039 HHQ131037:HHQ131039 HRM131037:HRM131039 IBI131037:IBI131039 ILE131037:ILE131039 IVA131037:IVA131039 JEW131037:JEW131039 JOS131037:JOS131039 JYO131037:JYO131039 KIK131037:KIK131039 KSG131037:KSG131039 LCC131037:LCC131039 LLY131037:LLY131039 LVU131037:LVU131039 MFQ131037:MFQ131039 MPM131037:MPM131039 MZI131037:MZI131039 NJE131037:NJE131039 NTA131037:NTA131039 OCW131037:OCW131039 OMS131037:OMS131039 OWO131037:OWO131039 PGK131037:PGK131039 PQG131037:PQG131039 QAC131037:QAC131039 QJY131037:QJY131039 QTU131037:QTU131039 RDQ131037:RDQ131039 RNM131037:RNM131039 RXI131037:RXI131039 SHE131037:SHE131039 SRA131037:SRA131039 TAW131037:TAW131039 TKS131037:TKS131039 TUO131037:TUO131039 UEK131037:UEK131039 UOG131037:UOG131039 UYC131037:UYC131039 VHY131037:VHY131039 VRU131037:VRU131039 WBQ131037:WBQ131039 WLM131037:WLM131039 WVI131037:WVI131039 B196573:B196575 IW196573:IW196575 SS196573:SS196575 ACO196573:ACO196575 AMK196573:AMK196575 AWG196573:AWG196575 BGC196573:BGC196575 BPY196573:BPY196575 BZU196573:BZU196575 CJQ196573:CJQ196575 CTM196573:CTM196575 DDI196573:DDI196575 DNE196573:DNE196575 DXA196573:DXA196575 EGW196573:EGW196575 EQS196573:EQS196575 FAO196573:FAO196575 FKK196573:FKK196575 FUG196573:FUG196575 GEC196573:GEC196575 GNY196573:GNY196575 GXU196573:GXU196575 HHQ196573:HHQ196575 HRM196573:HRM196575 IBI196573:IBI196575 ILE196573:ILE196575 IVA196573:IVA196575 JEW196573:JEW196575 JOS196573:JOS196575 JYO196573:JYO196575 KIK196573:KIK196575 KSG196573:KSG196575 LCC196573:LCC196575 LLY196573:LLY196575 LVU196573:LVU196575 MFQ196573:MFQ196575 MPM196573:MPM196575 MZI196573:MZI196575 NJE196573:NJE196575 NTA196573:NTA196575 OCW196573:OCW196575 OMS196573:OMS196575 OWO196573:OWO196575 PGK196573:PGK196575 PQG196573:PQG196575 QAC196573:QAC196575 QJY196573:QJY196575 QTU196573:QTU196575 RDQ196573:RDQ196575 RNM196573:RNM196575 RXI196573:RXI196575 SHE196573:SHE196575 SRA196573:SRA196575 TAW196573:TAW196575 TKS196573:TKS196575 TUO196573:TUO196575 UEK196573:UEK196575 UOG196573:UOG196575 UYC196573:UYC196575 VHY196573:VHY196575 VRU196573:VRU196575 WBQ196573:WBQ196575 WLM196573:WLM196575 WVI196573:WVI196575 B262109:B262111 IW262109:IW262111 SS262109:SS262111 ACO262109:ACO262111 AMK262109:AMK262111 AWG262109:AWG262111 BGC262109:BGC262111 BPY262109:BPY262111 BZU262109:BZU262111 CJQ262109:CJQ262111 CTM262109:CTM262111 DDI262109:DDI262111 DNE262109:DNE262111 DXA262109:DXA262111 EGW262109:EGW262111 EQS262109:EQS262111 FAO262109:FAO262111 FKK262109:FKK262111 FUG262109:FUG262111 GEC262109:GEC262111 GNY262109:GNY262111 GXU262109:GXU262111 HHQ262109:HHQ262111 HRM262109:HRM262111 IBI262109:IBI262111 ILE262109:ILE262111 IVA262109:IVA262111 JEW262109:JEW262111 JOS262109:JOS262111 JYO262109:JYO262111 KIK262109:KIK262111 KSG262109:KSG262111 LCC262109:LCC262111 LLY262109:LLY262111 LVU262109:LVU262111 MFQ262109:MFQ262111 MPM262109:MPM262111 MZI262109:MZI262111 NJE262109:NJE262111 NTA262109:NTA262111 OCW262109:OCW262111 OMS262109:OMS262111 OWO262109:OWO262111 PGK262109:PGK262111 PQG262109:PQG262111 QAC262109:QAC262111 QJY262109:QJY262111 QTU262109:QTU262111 RDQ262109:RDQ262111 RNM262109:RNM262111 RXI262109:RXI262111 SHE262109:SHE262111 SRA262109:SRA262111 TAW262109:TAW262111 TKS262109:TKS262111 TUO262109:TUO262111 UEK262109:UEK262111 UOG262109:UOG262111 UYC262109:UYC262111 VHY262109:VHY262111 VRU262109:VRU262111 WBQ262109:WBQ262111 WLM262109:WLM262111 WVI262109:WVI262111 B327645:B327647 IW327645:IW327647 SS327645:SS327647 ACO327645:ACO327647 AMK327645:AMK327647 AWG327645:AWG327647 BGC327645:BGC327647 BPY327645:BPY327647 BZU327645:BZU327647 CJQ327645:CJQ327647 CTM327645:CTM327647 DDI327645:DDI327647 DNE327645:DNE327647 DXA327645:DXA327647 EGW327645:EGW327647 EQS327645:EQS327647 FAO327645:FAO327647 FKK327645:FKK327647 FUG327645:FUG327647 GEC327645:GEC327647 GNY327645:GNY327647 GXU327645:GXU327647 HHQ327645:HHQ327647 HRM327645:HRM327647 IBI327645:IBI327647 ILE327645:ILE327647 IVA327645:IVA327647 JEW327645:JEW327647 JOS327645:JOS327647 JYO327645:JYO327647 KIK327645:KIK327647 KSG327645:KSG327647 LCC327645:LCC327647 LLY327645:LLY327647 LVU327645:LVU327647 MFQ327645:MFQ327647 MPM327645:MPM327647 MZI327645:MZI327647 NJE327645:NJE327647 NTA327645:NTA327647 OCW327645:OCW327647 OMS327645:OMS327647 OWO327645:OWO327647 PGK327645:PGK327647 PQG327645:PQG327647 QAC327645:QAC327647 QJY327645:QJY327647 QTU327645:QTU327647 RDQ327645:RDQ327647 RNM327645:RNM327647 RXI327645:RXI327647 SHE327645:SHE327647 SRA327645:SRA327647 TAW327645:TAW327647 TKS327645:TKS327647 TUO327645:TUO327647 UEK327645:UEK327647 UOG327645:UOG327647 UYC327645:UYC327647 VHY327645:VHY327647 VRU327645:VRU327647 WBQ327645:WBQ327647 WLM327645:WLM327647 WVI327645:WVI327647 B393181:B393183 IW393181:IW393183 SS393181:SS393183 ACO393181:ACO393183 AMK393181:AMK393183 AWG393181:AWG393183 BGC393181:BGC393183 BPY393181:BPY393183 BZU393181:BZU393183 CJQ393181:CJQ393183 CTM393181:CTM393183 DDI393181:DDI393183 DNE393181:DNE393183 DXA393181:DXA393183 EGW393181:EGW393183 EQS393181:EQS393183 FAO393181:FAO393183 FKK393181:FKK393183 FUG393181:FUG393183 GEC393181:GEC393183 GNY393181:GNY393183 GXU393181:GXU393183 HHQ393181:HHQ393183 HRM393181:HRM393183 IBI393181:IBI393183 ILE393181:ILE393183 IVA393181:IVA393183 JEW393181:JEW393183 JOS393181:JOS393183 JYO393181:JYO393183 KIK393181:KIK393183 KSG393181:KSG393183 LCC393181:LCC393183 LLY393181:LLY393183 LVU393181:LVU393183 MFQ393181:MFQ393183 MPM393181:MPM393183 MZI393181:MZI393183 NJE393181:NJE393183 NTA393181:NTA393183 OCW393181:OCW393183 OMS393181:OMS393183 OWO393181:OWO393183 PGK393181:PGK393183 PQG393181:PQG393183 QAC393181:QAC393183 QJY393181:QJY393183 QTU393181:QTU393183 RDQ393181:RDQ393183 RNM393181:RNM393183 RXI393181:RXI393183 SHE393181:SHE393183 SRA393181:SRA393183 TAW393181:TAW393183 TKS393181:TKS393183 TUO393181:TUO393183 UEK393181:UEK393183 UOG393181:UOG393183 UYC393181:UYC393183 VHY393181:VHY393183 VRU393181:VRU393183 WBQ393181:WBQ393183 WLM393181:WLM393183 WVI393181:WVI393183 B458717:B458719 IW458717:IW458719 SS458717:SS458719 ACO458717:ACO458719 AMK458717:AMK458719 AWG458717:AWG458719 BGC458717:BGC458719 BPY458717:BPY458719 BZU458717:BZU458719 CJQ458717:CJQ458719 CTM458717:CTM458719 DDI458717:DDI458719 DNE458717:DNE458719 DXA458717:DXA458719 EGW458717:EGW458719 EQS458717:EQS458719 FAO458717:FAO458719 FKK458717:FKK458719 FUG458717:FUG458719 GEC458717:GEC458719 GNY458717:GNY458719 GXU458717:GXU458719 HHQ458717:HHQ458719 HRM458717:HRM458719 IBI458717:IBI458719 ILE458717:ILE458719 IVA458717:IVA458719 JEW458717:JEW458719 JOS458717:JOS458719 JYO458717:JYO458719 KIK458717:KIK458719 KSG458717:KSG458719 LCC458717:LCC458719 LLY458717:LLY458719 LVU458717:LVU458719 MFQ458717:MFQ458719 MPM458717:MPM458719 MZI458717:MZI458719 NJE458717:NJE458719 NTA458717:NTA458719 OCW458717:OCW458719 OMS458717:OMS458719 OWO458717:OWO458719 PGK458717:PGK458719 PQG458717:PQG458719 QAC458717:QAC458719 QJY458717:QJY458719 QTU458717:QTU458719 RDQ458717:RDQ458719 RNM458717:RNM458719 RXI458717:RXI458719 SHE458717:SHE458719 SRA458717:SRA458719 TAW458717:TAW458719 TKS458717:TKS458719 TUO458717:TUO458719 UEK458717:UEK458719 UOG458717:UOG458719 UYC458717:UYC458719 VHY458717:VHY458719 VRU458717:VRU458719 WBQ458717:WBQ458719 WLM458717:WLM458719 WVI458717:WVI458719 B524253:B524255 IW524253:IW524255 SS524253:SS524255 ACO524253:ACO524255 AMK524253:AMK524255 AWG524253:AWG524255 BGC524253:BGC524255 BPY524253:BPY524255 BZU524253:BZU524255 CJQ524253:CJQ524255 CTM524253:CTM524255 DDI524253:DDI524255 DNE524253:DNE524255 DXA524253:DXA524255 EGW524253:EGW524255 EQS524253:EQS524255 FAO524253:FAO524255 FKK524253:FKK524255 FUG524253:FUG524255 GEC524253:GEC524255 GNY524253:GNY524255 GXU524253:GXU524255 HHQ524253:HHQ524255 HRM524253:HRM524255 IBI524253:IBI524255 ILE524253:ILE524255 IVA524253:IVA524255 JEW524253:JEW524255 JOS524253:JOS524255 JYO524253:JYO524255 KIK524253:KIK524255 KSG524253:KSG524255 LCC524253:LCC524255 LLY524253:LLY524255 LVU524253:LVU524255 MFQ524253:MFQ524255 MPM524253:MPM524255 MZI524253:MZI524255 NJE524253:NJE524255 NTA524253:NTA524255 OCW524253:OCW524255 OMS524253:OMS524255 OWO524253:OWO524255 PGK524253:PGK524255 PQG524253:PQG524255 QAC524253:QAC524255 QJY524253:QJY524255 QTU524253:QTU524255 RDQ524253:RDQ524255 RNM524253:RNM524255 RXI524253:RXI524255 SHE524253:SHE524255 SRA524253:SRA524255 TAW524253:TAW524255 TKS524253:TKS524255 TUO524253:TUO524255 UEK524253:UEK524255 UOG524253:UOG524255 UYC524253:UYC524255 VHY524253:VHY524255 VRU524253:VRU524255 WBQ524253:WBQ524255 WLM524253:WLM524255 WVI524253:WVI524255 B589789:B589791 IW589789:IW589791 SS589789:SS589791 ACO589789:ACO589791 AMK589789:AMK589791 AWG589789:AWG589791 BGC589789:BGC589791 BPY589789:BPY589791 BZU589789:BZU589791 CJQ589789:CJQ589791 CTM589789:CTM589791 DDI589789:DDI589791 DNE589789:DNE589791 DXA589789:DXA589791 EGW589789:EGW589791 EQS589789:EQS589791 FAO589789:FAO589791 FKK589789:FKK589791 FUG589789:FUG589791 GEC589789:GEC589791 GNY589789:GNY589791 GXU589789:GXU589791 HHQ589789:HHQ589791 HRM589789:HRM589791 IBI589789:IBI589791 ILE589789:ILE589791 IVA589789:IVA589791 JEW589789:JEW589791 JOS589789:JOS589791 JYO589789:JYO589791 KIK589789:KIK589791 KSG589789:KSG589791 LCC589789:LCC589791 LLY589789:LLY589791 LVU589789:LVU589791 MFQ589789:MFQ589791 MPM589789:MPM589791 MZI589789:MZI589791 NJE589789:NJE589791 NTA589789:NTA589791 OCW589789:OCW589791 OMS589789:OMS589791 OWO589789:OWO589791 PGK589789:PGK589791 PQG589789:PQG589791 QAC589789:QAC589791 QJY589789:QJY589791 QTU589789:QTU589791 RDQ589789:RDQ589791 RNM589789:RNM589791 RXI589789:RXI589791 SHE589789:SHE589791 SRA589789:SRA589791 TAW589789:TAW589791 TKS589789:TKS589791 TUO589789:TUO589791 UEK589789:UEK589791 UOG589789:UOG589791 UYC589789:UYC589791 VHY589789:VHY589791 VRU589789:VRU589791 WBQ589789:WBQ589791 WLM589789:WLM589791 WVI589789:WVI589791 B655325:B655327 IW655325:IW655327 SS655325:SS655327 ACO655325:ACO655327 AMK655325:AMK655327 AWG655325:AWG655327 BGC655325:BGC655327 BPY655325:BPY655327 BZU655325:BZU655327 CJQ655325:CJQ655327 CTM655325:CTM655327 DDI655325:DDI655327 DNE655325:DNE655327 DXA655325:DXA655327 EGW655325:EGW655327 EQS655325:EQS655327 FAO655325:FAO655327 FKK655325:FKK655327 FUG655325:FUG655327 GEC655325:GEC655327 GNY655325:GNY655327 GXU655325:GXU655327 HHQ655325:HHQ655327 HRM655325:HRM655327 IBI655325:IBI655327 ILE655325:ILE655327 IVA655325:IVA655327 JEW655325:JEW655327 JOS655325:JOS655327 JYO655325:JYO655327 KIK655325:KIK655327 KSG655325:KSG655327 LCC655325:LCC655327 LLY655325:LLY655327 LVU655325:LVU655327 MFQ655325:MFQ655327 MPM655325:MPM655327 MZI655325:MZI655327 NJE655325:NJE655327 NTA655325:NTA655327 OCW655325:OCW655327 OMS655325:OMS655327 OWO655325:OWO655327 PGK655325:PGK655327 PQG655325:PQG655327 QAC655325:QAC655327 QJY655325:QJY655327 QTU655325:QTU655327 RDQ655325:RDQ655327 RNM655325:RNM655327 RXI655325:RXI655327 SHE655325:SHE655327 SRA655325:SRA655327 TAW655325:TAW655327 TKS655325:TKS655327 TUO655325:TUO655327 UEK655325:UEK655327 UOG655325:UOG655327 UYC655325:UYC655327 VHY655325:VHY655327 VRU655325:VRU655327 WBQ655325:WBQ655327 WLM655325:WLM655327 WVI655325:WVI655327 B720861:B720863 IW720861:IW720863 SS720861:SS720863 ACO720861:ACO720863 AMK720861:AMK720863 AWG720861:AWG720863 BGC720861:BGC720863 BPY720861:BPY720863 BZU720861:BZU720863 CJQ720861:CJQ720863 CTM720861:CTM720863 DDI720861:DDI720863 DNE720861:DNE720863 DXA720861:DXA720863 EGW720861:EGW720863 EQS720861:EQS720863 FAO720861:FAO720863 FKK720861:FKK720863 FUG720861:FUG720863 GEC720861:GEC720863 GNY720861:GNY720863 GXU720861:GXU720863 HHQ720861:HHQ720863 HRM720861:HRM720863 IBI720861:IBI720863 ILE720861:ILE720863 IVA720861:IVA720863 JEW720861:JEW720863 JOS720861:JOS720863 JYO720861:JYO720863 KIK720861:KIK720863 KSG720861:KSG720863 LCC720861:LCC720863 LLY720861:LLY720863 LVU720861:LVU720863 MFQ720861:MFQ720863 MPM720861:MPM720863 MZI720861:MZI720863 NJE720861:NJE720863 NTA720861:NTA720863 OCW720861:OCW720863 OMS720861:OMS720863 OWO720861:OWO720863 PGK720861:PGK720863 PQG720861:PQG720863 QAC720861:QAC720863 QJY720861:QJY720863 QTU720861:QTU720863 RDQ720861:RDQ720863 RNM720861:RNM720863 RXI720861:RXI720863 SHE720861:SHE720863 SRA720861:SRA720863 TAW720861:TAW720863 TKS720861:TKS720863 TUO720861:TUO720863 UEK720861:UEK720863 UOG720861:UOG720863 UYC720861:UYC720863 VHY720861:VHY720863 VRU720861:VRU720863 WBQ720861:WBQ720863 WLM720861:WLM720863 WVI720861:WVI720863 B786397:B786399 IW786397:IW786399 SS786397:SS786399 ACO786397:ACO786399 AMK786397:AMK786399 AWG786397:AWG786399 BGC786397:BGC786399 BPY786397:BPY786399 BZU786397:BZU786399 CJQ786397:CJQ786399 CTM786397:CTM786399 DDI786397:DDI786399 DNE786397:DNE786399 DXA786397:DXA786399 EGW786397:EGW786399 EQS786397:EQS786399 FAO786397:FAO786399 FKK786397:FKK786399 FUG786397:FUG786399 GEC786397:GEC786399 GNY786397:GNY786399 GXU786397:GXU786399 HHQ786397:HHQ786399 HRM786397:HRM786399 IBI786397:IBI786399 ILE786397:ILE786399 IVA786397:IVA786399 JEW786397:JEW786399 JOS786397:JOS786399 JYO786397:JYO786399 KIK786397:KIK786399 KSG786397:KSG786399 LCC786397:LCC786399 LLY786397:LLY786399 LVU786397:LVU786399 MFQ786397:MFQ786399 MPM786397:MPM786399 MZI786397:MZI786399 NJE786397:NJE786399 NTA786397:NTA786399 OCW786397:OCW786399 OMS786397:OMS786399 OWO786397:OWO786399 PGK786397:PGK786399 PQG786397:PQG786399 QAC786397:QAC786399 QJY786397:QJY786399 QTU786397:QTU786399 RDQ786397:RDQ786399 RNM786397:RNM786399 RXI786397:RXI786399 SHE786397:SHE786399 SRA786397:SRA786399 TAW786397:TAW786399 TKS786397:TKS786399 TUO786397:TUO786399 UEK786397:UEK786399 UOG786397:UOG786399 UYC786397:UYC786399 VHY786397:VHY786399 VRU786397:VRU786399 WBQ786397:WBQ786399 WLM786397:WLM786399 WVI786397:WVI786399 B851933:B851935 IW851933:IW851935 SS851933:SS851935 ACO851933:ACO851935 AMK851933:AMK851935 AWG851933:AWG851935 BGC851933:BGC851935 BPY851933:BPY851935 BZU851933:BZU851935 CJQ851933:CJQ851935 CTM851933:CTM851935 DDI851933:DDI851935 DNE851933:DNE851935 DXA851933:DXA851935 EGW851933:EGW851935 EQS851933:EQS851935 FAO851933:FAO851935 FKK851933:FKK851935 FUG851933:FUG851935 GEC851933:GEC851935 GNY851933:GNY851935 GXU851933:GXU851935 HHQ851933:HHQ851935 HRM851933:HRM851935 IBI851933:IBI851935 ILE851933:ILE851935 IVA851933:IVA851935 JEW851933:JEW851935 JOS851933:JOS851935 JYO851933:JYO851935 KIK851933:KIK851935 KSG851933:KSG851935 LCC851933:LCC851935 LLY851933:LLY851935 LVU851933:LVU851935 MFQ851933:MFQ851935 MPM851933:MPM851935 MZI851933:MZI851935 NJE851933:NJE851935 NTA851933:NTA851935 OCW851933:OCW851935 OMS851933:OMS851935 OWO851933:OWO851935 PGK851933:PGK851935 PQG851933:PQG851935 QAC851933:QAC851935 QJY851933:QJY851935 QTU851933:QTU851935 RDQ851933:RDQ851935 RNM851933:RNM851935 RXI851933:RXI851935 SHE851933:SHE851935 SRA851933:SRA851935 TAW851933:TAW851935 TKS851933:TKS851935 TUO851933:TUO851935 UEK851933:UEK851935 UOG851933:UOG851935 UYC851933:UYC851935 VHY851933:VHY851935 VRU851933:VRU851935 WBQ851933:WBQ851935 WLM851933:WLM851935 WVI851933:WVI851935 B917469:B917471 IW917469:IW917471 SS917469:SS917471 ACO917469:ACO917471 AMK917469:AMK917471 AWG917469:AWG917471 BGC917469:BGC917471 BPY917469:BPY917471 BZU917469:BZU917471 CJQ917469:CJQ917471 CTM917469:CTM917471 DDI917469:DDI917471 DNE917469:DNE917471 DXA917469:DXA917471 EGW917469:EGW917471 EQS917469:EQS917471 FAO917469:FAO917471 FKK917469:FKK917471 FUG917469:FUG917471 GEC917469:GEC917471 GNY917469:GNY917471 GXU917469:GXU917471 HHQ917469:HHQ917471 HRM917469:HRM917471 IBI917469:IBI917471 ILE917469:ILE917471 IVA917469:IVA917471 JEW917469:JEW917471 JOS917469:JOS917471 JYO917469:JYO917471 KIK917469:KIK917471 KSG917469:KSG917471 LCC917469:LCC917471 LLY917469:LLY917471 LVU917469:LVU917471 MFQ917469:MFQ917471 MPM917469:MPM917471 MZI917469:MZI917471 NJE917469:NJE917471 NTA917469:NTA917471 OCW917469:OCW917471 OMS917469:OMS917471 OWO917469:OWO917471 PGK917469:PGK917471 PQG917469:PQG917471 QAC917469:QAC917471 QJY917469:QJY917471 QTU917469:QTU917471 RDQ917469:RDQ917471 RNM917469:RNM917471 RXI917469:RXI917471 SHE917469:SHE917471 SRA917469:SRA917471 TAW917469:TAW917471 TKS917469:TKS917471 TUO917469:TUO917471 UEK917469:UEK917471 UOG917469:UOG917471 UYC917469:UYC917471 VHY917469:VHY917471 VRU917469:VRU917471 WBQ917469:WBQ917471 WLM917469:WLM917471 WVI917469:WVI917471 B983005:B983007 IW983005:IW983007 SS983005:SS983007 ACO983005:ACO983007 AMK983005:AMK983007 AWG983005:AWG983007 BGC983005:BGC983007 BPY983005:BPY983007 BZU983005:BZU983007 CJQ983005:CJQ983007 CTM983005:CTM983007 DDI983005:DDI983007 DNE983005:DNE983007 DXA983005:DXA983007 EGW983005:EGW983007 EQS983005:EQS983007 FAO983005:FAO983007 FKK983005:FKK983007 FUG983005:FUG983007 GEC983005:GEC983007 GNY983005:GNY983007 GXU983005:GXU983007 HHQ983005:HHQ983007 HRM983005:HRM983007 IBI983005:IBI983007 ILE983005:ILE983007 IVA983005:IVA983007 JEW983005:JEW983007 JOS983005:JOS983007 JYO983005:JYO983007 KIK983005:KIK983007 KSG983005:KSG983007 LCC983005:LCC983007 LLY983005:LLY983007 LVU983005:LVU983007 MFQ983005:MFQ983007 MPM983005:MPM983007 MZI983005:MZI983007 NJE983005:NJE983007 NTA983005:NTA983007 OCW983005:OCW983007 OMS983005:OMS983007 OWO983005:OWO983007 PGK983005:PGK983007 PQG983005:PQG983007 QAC983005:QAC983007 QJY983005:QJY983007 QTU983005:QTU983007 RDQ983005:RDQ983007 RNM983005:RNM983007 RXI983005:RXI983007 SHE983005:SHE983007 SRA983005:SRA983007 TAW983005:TAW983007 TKS983005:TKS983007 TUO983005:TUO983007 UEK983005:UEK983007 UOG983005:UOG983007 UYC983005:UYC983007 VHY983005:VHY983007 VRU983005:VRU983007 WBQ983005:WBQ983007 WLM983005:WLM983007 WVI983005:WVI983007 B65515:B65528 IW65515:IW65528 SS65515:SS65528 ACO65515:ACO65528 AMK65515:AMK65528 AWG65515:AWG65528 BGC65515:BGC65528 BPY65515:BPY65528 BZU65515:BZU65528 CJQ65515:CJQ65528 CTM65515:CTM65528 DDI65515:DDI65528 DNE65515:DNE65528 DXA65515:DXA65528 EGW65515:EGW65528 EQS65515:EQS65528 FAO65515:FAO65528 FKK65515:FKK65528 FUG65515:FUG65528 GEC65515:GEC65528 GNY65515:GNY65528 GXU65515:GXU65528 HHQ65515:HHQ65528 HRM65515:HRM65528 IBI65515:IBI65528 ILE65515:ILE65528 IVA65515:IVA65528 JEW65515:JEW65528 JOS65515:JOS65528 JYO65515:JYO65528 KIK65515:KIK65528 KSG65515:KSG65528 LCC65515:LCC65528 LLY65515:LLY65528 LVU65515:LVU65528 MFQ65515:MFQ65528 MPM65515:MPM65528 MZI65515:MZI65528 NJE65515:NJE65528 NTA65515:NTA65528 OCW65515:OCW65528 OMS65515:OMS65528 OWO65515:OWO65528 PGK65515:PGK65528 PQG65515:PQG65528 QAC65515:QAC65528 QJY65515:QJY65528 QTU65515:QTU65528 RDQ65515:RDQ65528 RNM65515:RNM65528 RXI65515:RXI65528 SHE65515:SHE65528 SRA65515:SRA65528 TAW65515:TAW65528 TKS65515:TKS65528 TUO65515:TUO65528 UEK65515:UEK65528 UOG65515:UOG65528 UYC65515:UYC65528 VHY65515:VHY65528 VRU65515:VRU65528 WBQ65515:WBQ65528 WLM65515:WLM65528 WVI65515:WVI65528 B131051:B131064 IW131051:IW131064 SS131051:SS131064 ACO131051:ACO131064 AMK131051:AMK131064 AWG131051:AWG131064 BGC131051:BGC131064 BPY131051:BPY131064 BZU131051:BZU131064 CJQ131051:CJQ131064 CTM131051:CTM131064 DDI131051:DDI131064 DNE131051:DNE131064 DXA131051:DXA131064 EGW131051:EGW131064 EQS131051:EQS131064 FAO131051:FAO131064 FKK131051:FKK131064 FUG131051:FUG131064 GEC131051:GEC131064 GNY131051:GNY131064 GXU131051:GXU131064 HHQ131051:HHQ131064 HRM131051:HRM131064 IBI131051:IBI131064 ILE131051:ILE131064 IVA131051:IVA131064 JEW131051:JEW131064 JOS131051:JOS131064 JYO131051:JYO131064 KIK131051:KIK131064 KSG131051:KSG131064 LCC131051:LCC131064 LLY131051:LLY131064 LVU131051:LVU131064 MFQ131051:MFQ131064 MPM131051:MPM131064 MZI131051:MZI131064 NJE131051:NJE131064 NTA131051:NTA131064 OCW131051:OCW131064 OMS131051:OMS131064 OWO131051:OWO131064 PGK131051:PGK131064 PQG131051:PQG131064 QAC131051:QAC131064 QJY131051:QJY131064 QTU131051:QTU131064 RDQ131051:RDQ131064 RNM131051:RNM131064 RXI131051:RXI131064 SHE131051:SHE131064 SRA131051:SRA131064 TAW131051:TAW131064 TKS131051:TKS131064 TUO131051:TUO131064 UEK131051:UEK131064 UOG131051:UOG131064 UYC131051:UYC131064 VHY131051:VHY131064 VRU131051:VRU131064 WBQ131051:WBQ131064 WLM131051:WLM131064 WVI131051:WVI131064 B196587:B196600 IW196587:IW196600 SS196587:SS196600 ACO196587:ACO196600 AMK196587:AMK196600 AWG196587:AWG196600 BGC196587:BGC196600 BPY196587:BPY196600 BZU196587:BZU196600 CJQ196587:CJQ196600 CTM196587:CTM196600 DDI196587:DDI196600 DNE196587:DNE196600 DXA196587:DXA196600 EGW196587:EGW196600 EQS196587:EQS196600 FAO196587:FAO196600 FKK196587:FKK196600 FUG196587:FUG196600 GEC196587:GEC196600 GNY196587:GNY196600 GXU196587:GXU196600 HHQ196587:HHQ196600 HRM196587:HRM196600 IBI196587:IBI196600 ILE196587:ILE196600 IVA196587:IVA196600 JEW196587:JEW196600 JOS196587:JOS196600 JYO196587:JYO196600 KIK196587:KIK196600 KSG196587:KSG196600 LCC196587:LCC196600 LLY196587:LLY196600 LVU196587:LVU196600 MFQ196587:MFQ196600 MPM196587:MPM196600 MZI196587:MZI196600 NJE196587:NJE196600 NTA196587:NTA196600 OCW196587:OCW196600 OMS196587:OMS196600 OWO196587:OWO196600 PGK196587:PGK196600 PQG196587:PQG196600 QAC196587:QAC196600 QJY196587:QJY196600 QTU196587:QTU196600 RDQ196587:RDQ196600 RNM196587:RNM196600 RXI196587:RXI196600 SHE196587:SHE196600 SRA196587:SRA196600 TAW196587:TAW196600 TKS196587:TKS196600 TUO196587:TUO196600 UEK196587:UEK196600 UOG196587:UOG196600 UYC196587:UYC196600 VHY196587:VHY196600 VRU196587:VRU196600 WBQ196587:WBQ196600 WLM196587:WLM196600 WVI196587:WVI196600 B262123:B262136 IW262123:IW262136 SS262123:SS262136 ACO262123:ACO262136 AMK262123:AMK262136 AWG262123:AWG262136 BGC262123:BGC262136 BPY262123:BPY262136 BZU262123:BZU262136 CJQ262123:CJQ262136 CTM262123:CTM262136 DDI262123:DDI262136 DNE262123:DNE262136 DXA262123:DXA262136 EGW262123:EGW262136 EQS262123:EQS262136 FAO262123:FAO262136 FKK262123:FKK262136 FUG262123:FUG262136 GEC262123:GEC262136 GNY262123:GNY262136 GXU262123:GXU262136 HHQ262123:HHQ262136 HRM262123:HRM262136 IBI262123:IBI262136 ILE262123:ILE262136 IVA262123:IVA262136 JEW262123:JEW262136 JOS262123:JOS262136 JYO262123:JYO262136 KIK262123:KIK262136 KSG262123:KSG262136 LCC262123:LCC262136 LLY262123:LLY262136 LVU262123:LVU262136 MFQ262123:MFQ262136 MPM262123:MPM262136 MZI262123:MZI262136 NJE262123:NJE262136 NTA262123:NTA262136 OCW262123:OCW262136 OMS262123:OMS262136 OWO262123:OWO262136 PGK262123:PGK262136 PQG262123:PQG262136 QAC262123:QAC262136 QJY262123:QJY262136 QTU262123:QTU262136 RDQ262123:RDQ262136 RNM262123:RNM262136 RXI262123:RXI262136 SHE262123:SHE262136 SRA262123:SRA262136 TAW262123:TAW262136 TKS262123:TKS262136 TUO262123:TUO262136 UEK262123:UEK262136 UOG262123:UOG262136 UYC262123:UYC262136 VHY262123:VHY262136 VRU262123:VRU262136 WBQ262123:WBQ262136 WLM262123:WLM262136 WVI262123:WVI262136 B327659:B327672 IW327659:IW327672 SS327659:SS327672 ACO327659:ACO327672 AMK327659:AMK327672 AWG327659:AWG327672 BGC327659:BGC327672 BPY327659:BPY327672 BZU327659:BZU327672 CJQ327659:CJQ327672 CTM327659:CTM327672 DDI327659:DDI327672 DNE327659:DNE327672 DXA327659:DXA327672 EGW327659:EGW327672 EQS327659:EQS327672 FAO327659:FAO327672 FKK327659:FKK327672 FUG327659:FUG327672 GEC327659:GEC327672 GNY327659:GNY327672 GXU327659:GXU327672 HHQ327659:HHQ327672 HRM327659:HRM327672 IBI327659:IBI327672 ILE327659:ILE327672 IVA327659:IVA327672 JEW327659:JEW327672 JOS327659:JOS327672 JYO327659:JYO327672 KIK327659:KIK327672 KSG327659:KSG327672 LCC327659:LCC327672 LLY327659:LLY327672 LVU327659:LVU327672 MFQ327659:MFQ327672 MPM327659:MPM327672 MZI327659:MZI327672 NJE327659:NJE327672 NTA327659:NTA327672 OCW327659:OCW327672 OMS327659:OMS327672 OWO327659:OWO327672 PGK327659:PGK327672 PQG327659:PQG327672 QAC327659:QAC327672 QJY327659:QJY327672 QTU327659:QTU327672 RDQ327659:RDQ327672 RNM327659:RNM327672 RXI327659:RXI327672 SHE327659:SHE327672 SRA327659:SRA327672 TAW327659:TAW327672 TKS327659:TKS327672 TUO327659:TUO327672 UEK327659:UEK327672 UOG327659:UOG327672 UYC327659:UYC327672 VHY327659:VHY327672 VRU327659:VRU327672 WBQ327659:WBQ327672 WLM327659:WLM327672 WVI327659:WVI327672 B393195:B393208 IW393195:IW393208 SS393195:SS393208 ACO393195:ACO393208 AMK393195:AMK393208 AWG393195:AWG393208 BGC393195:BGC393208 BPY393195:BPY393208 BZU393195:BZU393208 CJQ393195:CJQ393208 CTM393195:CTM393208 DDI393195:DDI393208 DNE393195:DNE393208 DXA393195:DXA393208 EGW393195:EGW393208 EQS393195:EQS393208 FAO393195:FAO393208 FKK393195:FKK393208 FUG393195:FUG393208 GEC393195:GEC393208 GNY393195:GNY393208 GXU393195:GXU393208 HHQ393195:HHQ393208 HRM393195:HRM393208 IBI393195:IBI393208 ILE393195:ILE393208 IVA393195:IVA393208 JEW393195:JEW393208 JOS393195:JOS393208 JYO393195:JYO393208 KIK393195:KIK393208 KSG393195:KSG393208 LCC393195:LCC393208 LLY393195:LLY393208 LVU393195:LVU393208 MFQ393195:MFQ393208 MPM393195:MPM393208 MZI393195:MZI393208 NJE393195:NJE393208 NTA393195:NTA393208 OCW393195:OCW393208 OMS393195:OMS393208 OWO393195:OWO393208 PGK393195:PGK393208 PQG393195:PQG393208 QAC393195:QAC393208 QJY393195:QJY393208 QTU393195:QTU393208 RDQ393195:RDQ393208 RNM393195:RNM393208 RXI393195:RXI393208 SHE393195:SHE393208 SRA393195:SRA393208 TAW393195:TAW393208 TKS393195:TKS393208 TUO393195:TUO393208 UEK393195:UEK393208 UOG393195:UOG393208 UYC393195:UYC393208 VHY393195:VHY393208 VRU393195:VRU393208 WBQ393195:WBQ393208 WLM393195:WLM393208 WVI393195:WVI393208 B458731:B458744 IW458731:IW458744 SS458731:SS458744 ACO458731:ACO458744 AMK458731:AMK458744 AWG458731:AWG458744 BGC458731:BGC458744 BPY458731:BPY458744 BZU458731:BZU458744 CJQ458731:CJQ458744 CTM458731:CTM458744 DDI458731:DDI458744 DNE458731:DNE458744 DXA458731:DXA458744 EGW458731:EGW458744 EQS458731:EQS458744 FAO458731:FAO458744 FKK458731:FKK458744 FUG458731:FUG458744 GEC458731:GEC458744 GNY458731:GNY458744 GXU458731:GXU458744 HHQ458731:HHQ458744 HRM458731:HRM458744 IBI458731:IBI458744 ILE458731:ILE458744 IVA458731:IVA458744 JEW458731:JEW458744 JOS458731:JOS458744 JYO458731:JYO458744 KIK458731:KIK458744 KSG458731:KSG458744 LCC458731:LCC458744 LLY458731:LLY458744 LVU458731:LVU458744 MFQ458731:MFQ458744 MPM458731:MPM458744 MZI458731:MZI458744 NJE458731:NJE458744 NTA458731:NTA458744 OCW458731:OCW458744 OMS458731:OMS458744 OWO458731:OWO458744 PGK458731:PGK458744 PQG458731:PQG458744 QAC458731:QAC458744 QJY458731:QJY458744 QTU458731:QTU458744 RDQ458731:RDQ458744 RNM458731:RNM458744 RXI458731:RXI458744 SHE458731:SHE458744 SRA458731:SRA458744 TAW458731:TAW458744 TKS458731:TKS458744 TUO458731:TUO458744 UEK458731:UEK458744 UOG458731:UOG458744 UYC458731:UYC458744 VHY458731:VHY458744 VRU458731:VRU458744 WBQ458731:WBQ458744 WLM458731:WLM458744 WVI458731:WVI458744 B524267:B524280 IW524267:IW524280 SS524267:SS524280 ACO524267:ACO524280 AMK524267:AMK524280 AWG524267:AWG524280 BGC524267:BGC524280 BPY524267:BPY524280 BZU524267:BZU524280 CJQ524267:CJQ524280 CTM524267:CTM524280 DDI524267:DDI524280 DNE524267:DNE524280 DXA524267:DXA524280 EGW524267:EGW524280 EQS524267:EQS524280 FAO524267:FAO524280 FKK524267:FKK524280 FUG524267:FUG524280 GEC524267:GEC524280 GNY524267:GNY524280 GXU524267:GXU524280 HHQ524267:HHQ524280 HRM524267:HRM524280 IBI524267:IBI524280 ILE524267:ILE524280 IVA524267:IVA524280 JEW524267:JEW524280 JOS524267:JOS524280 JYO524267:JYO524280 KIK524267:KIK524280 KSG524267:KSG524280 LCC524267:LCC524280 LLY524267:LLY524280 LVU524267:LVU524280 MFQ524267:MFQ524280 MPM524267:MPM524280 MZI524267:MZI524280 NJE524267:NJE524280 NTA524267:NTA524280 OCW524267:OCW524280 OMS524267:OMS524280 OWO524267:OWO524280 PGK524267:PGK524280 PQG524267:PQG524280 QAC524267:QAC524280 QJY524267:QJY524280 QTU524267:QTU524280 RDQ524267:RDQ524280 RNM524267:RNM524280 RXI524267:RXI524280 SHE524267:SHE524280 SRA524267:SRA524280 TAW524267:TAW524280 TKS524267:TKS524280 TUO524267:TUO524280 UEK524267:UEK524280 UOG524267:UOG524280 UYC524267:UYC524280 VHY524267:VHY524280 VRU524267:VRU524280 WBQ524267:WBQ524280 WLM524267:WLM524280 WVI524267:WVI524280 B589803:B589816 IW589803:IW589816 SS589803:SS589816 ACO589803:ACO589816 AMK589803:AMK589816 AWG589803:AWG589816 BGC589803:BGC589816 BPY589803:BPY589816 BZU589803:BZU589816 CJQ589803:CJQ589816 CTM589803:CTM589816 DDI589803:DDI589816 DNE589803:DNE589816 DXA589803:DXA589816 EGW589803:EGW589816 EQS589803:EQS589816 FAO589803:FAO589816 FKK589803:FKK589816 FUG589803:FUG589816 GEC589803:GEC589816 GNY589803:GNY589816 GXU589803:GXU589816 HHQ589803:HHQ589816 HRM589803:HRM589816 IBI589803:IBI589816 ILE589803:ILE589816 IVA589803:IVA589816 JEW589803:JEW589816 JOS589803:JOS589816 JYO589803:JYO589816 KIK589803:KIK589816 KSG589803:KSG589816 LCC589803:LCC589816 LLY589803:LLY589816 LVU589803:LVU589816 MFQ589803:MFQ589816 MPM589803:MPM589816 MZI589803:MZI589816 NJE589803:NJE589816 NTA589803:NTA589816 OCW589803:OCW589816 OMS589803:OMS589816 OWO589803:OWO589816 PGK589803:PGK589816 PQG589803:PQG589816 QAC589803:QAC589816 QJY589803:QJY589816 QTU589803:QTU589816 RDQ589803:RDQ589816 RNM589803:RNM589816 RXI589803:RXI589816 SHE589803:SHE589816 SRA589803:SRA589816 TAW589803:TAW589816 TKS589803:TKS589816 TUO589803:TUO589816 UEK589803:UEK589816 UOG589803:UOG589816 UYC589803:UYC589816 VHY589803:VHY589816 VRU589803:VRU589816 WBQ589803:WBQ589816 WLM589803:WLM589816 WVI589803:WVI589816 B655339:B655352 IW655339:IW655352 SS655339:SS655352 ACO655339:ACO655352 AMK655339:AMK655352 AWG655339:AWG655352 BGC655339:BGC655352 BPY655339:BPY655352 BZU655339:BZU655352 CJQ655339:CJQ655352 CTM655339:CTM655352 DDI655339:DDI655352 DNE655339:DNE655352 DXA655339:DXA655352 EGW655339:EGW655352 EQS655339:EQS655352 FAO655339:FAO655352 FKK655339:FKK655352 FUG655339:FUG655352 GEC655339:GEC655352 GNY655339:GNY655352 GXU655339:GXU655352 HHQ655339:HHQ655352 HRM655339:HRM655352 IBI655339:IBI655352 ILE655339:ILE655352 IVA655339:IVA655352 JEW655339:JEW655352 JOS655339:JOS655352 JYO655339:JYO655352 KIK655339:KIK655352 KSG655339:KSG655352 LCC655339:LCC655352 LLY655339:LLY655352 LVU655339:LVU655352 MFQ655339:MFQ655352 MPM655339:MPM655352 MZI655339:MZI655352 NJE655339:NJE655352 NTA655339:NTA655352 OCW655339:OCW655352 OMS655339:OMS655352 OWO655339:OWO655352 PGK655339:PGK655352 PQG655339:PQG655352 QAC655339:QAC655352 QJY655339:QJY655352 QTU655339:QTU655352 RDQ655339:RDQ655352 RNM655339:RNM655352 RXI655339:RXI655352 SHE655339:SHE655352 SRA655339:SRA655352 TAW655339:TAW655352 TKS655339:TKS655352 TUO655339:TUO655352 UEK655339:UEK655352 UOG655339:UOG655352 UYC655339:UYC655352 VHY655339:VHY655352 VRU655339:VRU655352 WBQ655339:WBQ655352 WLM655339:WLM655352 WVI655339:WVI655352 B720875:B720888 IW720875:IW720888 SS720875:SS720888 ACO720875:ACO720888 AMK720875:AMK720888 AWG720875:AWG720888 BGC720875:BGC720888 BPY720875:BPY720888 BZU720875:BZU720888 CJQ720875:CJQ720888 CTM720875:CTM720888 DDI720875:DDI720888 DNE720875:DNE720888 DXA720875:DXA720888 EGW720875:EGW720888 EQS720875:EQS720888 FAO720875:FAO720888 FKK720875:FKK720888 FUG720875:FUG720888 GEC720875:GEC720888 GNY720875:GNY720888 GXU720875:GXU720888 HHQ720875:HHQ720888 HRM720875:HRM720888 IBI720875:IBI720888 ILE720875:ILE720888 IVA720875:IVA720888 JEW720875:JEW720888 JOS720875:JOS720888 JYO720875:JYO720888 KIK720875:KIK720888 KSG720875:KSG720888 LCC720875:LCC720888 LLY720875:LLY720888 LVU720875:LVU720888 MFQ720875:MFQ720888 MPM720875:MPM720888 MZI720875:MZI720888 NJE720875:NJE720888 NTA720875:NTA720888 OCW720875:OCW720888 OMS720875:OMS720888 OWO720875:OWO720888 PGK720875:PGK720888 PQG720875:PQG720888 QAC720875:QAC720888 QJY720875:QJY720888 QTU720875:QTU720888 RDQ720875:RDQ720888 RNM720875:RNM720888 RXI720875:RXI720888 SHE720875:SHE720888 SRA720875:SRA720888 TAW720875:TAW720888 TKS720875:TKS720888 TUO720875:TUO720888 UEK720875:UEK720888 UOG720875:UOG720888 UYC720875:UYC720888 VHY720875:VHY720888 VRU720875:VRU720888 WBQ720875:WBQ720888 WLM720875:WLM720888 WVI720875:WVI720888 B786411:B786424 IW786411:IW786424 SS786411:SS786424 ACO786411:ACO786424 AMK786411:AMK786424 AWG786411:AWG786424 BGC786411:BGC786424 BPY786411:BPY786424 BZU786411:BZU786424 CJQ786411:CJQ786424 CTM786411:CTM786424 DDI786411:DDI786424 DNE786411:DNE786424 DXA786411:DXA786424 EGW786411:EGW786424 EQS786411:EQS786424 FAO786411:FAO786424 FKK786411:FKK786424 FUG786411:FUG786424 GEC786411:GEC786424 GNY786411:GNY786424 GXU786411:GXU786424 HHQ786411:HHQ786424 HRM786411:HRM786424 IBI786411:IBI786424 ILE786411:ILE786424 IVA786411:IVA786424 JEW786411:JEW786424 JOS786411:JOS786424 JYO786411:JYO786424 KIK786411:KIK786424 KSG786411:KSG786424 LCC786411:LCC786424 LLY786411:LLY786424 LVU786411:LVU786424 MFQ786411:MFQ786424 MPM786411:MPM786424 MZI786411:MZI786424 NJE786411:NJE786424 NTA786411:NTA786424 OCW786411:OCW786424 OMS786411:OMS786424 OWO786411:OWO786424 PGK786411:PGK786424 PQG786411:PQG786424 QAC786411:QAC786424 QJY786411:QJY786424 QTU786411:QTU786424 RDQ786411:RDQ786424 RNM786411:RNM786424 RXI786411:RXI786424 SHE786411:SHE786424 SRA786411:SRA786424 TAW786411:TAW786424 TKS786411:TKS786424 TUO786411:TUO786424 UEK786411:UEK786424 UOG786411:UOG786424 UYC786411:UYC786424 VHY786411:VHY786424 VRU786411:VRU786424 WBQ786411:WBQ786424 WLM786411:WLM786424 WVI786411:WVI786424 B851947:B851960 IW851947:IW851960 SS851947:SS851960 ACO851947:ACO851960 AMK851947:AMK851960 AWG851947:AWG851960 BGC851947:BGC851960 BPY851947:BPY851960 BZU851947:BZU851960 CJQ851947:CJQ851960 CTM851947:CTM851960 DDI851947:DDI851960 DNE851947:DNE851960 DXA851947:DXA851960 EGW851947:EGW851960 EQS851947:EQS851960 FAO851947:FAO851960 FKK851947:FKK851960 FUG851947:FUG851960 GEC851947:GEC851960 GNY851947:GNY851960 GXU851947:GXU851960 HHQ851947:HHQ851960 HRM851947:HRM851960 IBI851947:IBI851960 ILE851947:ILE851960 IVA851947:IVA851960 JEW851947:JEW851960 JOS851947:JOS851960 JYO851947:JYO851960 KIK851947:KIK851960 KSG851947:KSG851960 LCC851947:LCC851960 LLY851947:LLY851960 LVU851947:LVU851960 MFQ851947:MFQ851960 MPM851947:MPM851960 MZI851947:MZI851960 NJE851947:NJE851960 NTA851947:NTA851960 OCW851947:OCW851960 OMS851947:OMS851960 OWO851947:OWO851960 PGK851947:PGK851960 PQG851947:PQG851960 QAC851947:QAC851960 QJY851947:QJY851960 QTU851947:QTU851960 RDQ851947:RDQ851960 RNM851947:RNM851960 RXI851947:RXI851960 SHE851947:SHE851960 SRA851947:SRA851960 TAW851947:TAW851960 TKS851947:TKS851960 TUO851947:TUO851960 UEK851947:UEK851960 UOG851947:UOG851960 UYC851947:UYC851960 VHY851947:VHY851960 VRU851947:VRU851960 WBQ851947:WBQ851960 WLM851947:WLM851960 WVI851947:WVI851960 B917483:B917496 IW917483:IW917496 SS917483:SS917496 ACO917483:ACO917496 AMK917483:AMK917496 AWG917483:AWG917496 BGC917483:BGC917496 BPY917483:BPY917496 BZU917483:BZU917496 CJQ917483:CJQ917496 CTM917483:CTM917496 DDI917483:DDI917496 DNE917483:DNE917496 DXA917483:DXA917496 EGW917483:EGW917496 EQS917483:EQS917496 FAO917483:FAO917496 FKK917483:FKK917496 FUG917483:FUG917496 GEC917483:GEC917496 GNY917483:GNY917496 GXU917483:GXU917496 HHQ917483:HHQ917496 HRM917483:HRM917496 IBI917483:IBI917496 ILE917483:ILE917496 IVA917483:IVA917496 JEW917483:JEW917496 JOS917483:JOS917496 JYO917483:JYO917496 KIK917483:KIK917496 KSG917483:KSG917496 LCC917483:LCC917496 LLY917483:LLY917496 LVU917483:LVU917496 MFQ917483:MFQ917496 MPM917483:MPM917496 MZI917483:MZI917496 NJE917483:NJE917496 NTA917483:NTA917496 OCW917483:OCW917496 OMS917483:OMS917496 OWO917483:OWO917496 PGK917483:PGK917496 PQG917483:PQG917496 QAC917483:QAC917496 QJY917483:QJY917496 QTU917483:QTU917496 RDQ917483:RDQ917496 RNM917483:RNM917496 RXI917483:RXI917496 SHE917483:SHE917496 SRA917483:SRA917496 TAW917483:TAW917496 TKS917483:TKS917496 TUO917483:TUO917496 UEK917483:UEK917496 UOG917483:UOG917496 UYC917483:UYC917496 VHY917483:VHY917496 VRU917483:VRU917496 WBQ917483:WBQ917496 WLM917483:WLM917496 WVI917483:WVI917496 B983019:B983032 IW983019:IW983032 SS983019:SS983032 ACO983019:ACO983032 AMK983019:AMK983032 AWG983019:AWG983032 BGC983019:BGC983032 BPY983019:BPY983032 BZU983019:BZU983032 CJQ983019:CJQ983032 CTM983019:CTM983032 DDI983019:DDI983032 DNE983019:DNE983032 DXA983019:DXA983032 EGW983019:EGW983032 EQS983019:EQS983032 FAO983019:FAO983032 FKK983019:FKK983032 FUG983019:FUG983032 GEC983019:GEC983032 GNY983019:GNY983032 GXU983019:GXU983032 HHQ983019:HHQ983032 HRM983019:HRM983032 IBI983019:IBI983032 ILE983019:ILE983032 IVA983019:IVA983032 JEW983019:JEW983032 JOS983019:JOS983032 JYO983019:JYO983032 KIK983019:KIK983032 KSG983019:KSG983032 LCC983019:LCC983032 LLY983019:LLY983032 LVU983019:LVU983032 MFQ983019:MFQ983032 MPM983019:MPM983032 MZI983019:MZI983032 NJE983019:NJE983032 NTA983019:NTA983032 OCW983019:OCW983032 OMS983019:OMS983032 OWO983019:OWO983032 PGK983019:PGK983032 PQG983019:PQG983032 QAC983019:QAC983032 QJY983019:QJY983032 QTU983019:QTU983032 RDQ983019:RDQ983032 RNM983019:RNM983032 RXI983019:RXI983032 SHE983019:SHE983032 SRA983019:SRA983032 TAW983019:TAW983032 TKS983019:TKS983032 TUO983019:TUO983032 UEK983019:UEK983032 UOG983019:UOG983032 UYC983019:UYC983032 VHY983019:VHY983032 VRU983019:VRU983032 WBQ983019:WBQ983032 WLM983019:WLM983032 WVI983019:WVI983032">
      <formula1>yes_no</formula1>
    </dataValidation>
    <dataValidation type="list" allowBlank="1" showInputMessage="1" showErrorMessage="1" errorTitle="Ошибка" error="Пожалуйста, выберите МР из списка!" prompt="Выберите значение из списка" sqref="B65466 IW65466 SS65466 ACO65466 AMK65466 AWG65466 BGC65466 BPY65466 BZU65466 CJQ65466 CTM65466 DDI65466 DNE65466 DXA65466 EGW65466 EQS65466 FAO65466 FKK65466 FUG65466 GEC65466 GNY65466 GXU65466 HHQ65466 HRM65466 IBI65466 ILE65466 IVA65466 JEW65466 JOS65466 JYO65466 KIK65466 KSG65466 LCC65466 LLY65466 LVU65466 MFQ65466 MPM65466 MZI65466 NJE65466 NTA65466 OCW65466 OMS65466 OWO65466 PGK65466 PQG65466 QAC65466 QJY65466 QTU65466 RDQ65466 RNM65466 RXI65466 SHE65466 SRA65466 TAW65466 TKS65466 TUO65466 UEK65466 UOG65466 UYC65466 VHY65466 VRU65466 WBQ65466 WLM65466 WVI65466 B131002 IW131002 SS131002 ACO131002 AMK131002 AWG131002 BGC131002 BPY131002 BZU131002 CJQ131002 CTM131002 DDI131002 DNE131002 DXA131002 EGW131002 EQS131002 FAO131002 FKK131002 FUG131002 GEC131002 GNY131002 GXU131002 HHQ131002 HRM131002 IBI131002 ILE131002 IVA131002 JEW131002 JOS131002 JYO131002 KIK131002 KSG131002 LCC131002 LLY131002 LVU131002 MFQ131002 MPM131002 MZI131002 NJE131002 NTA131002 OCW131002 OMS131002 OWO131002 PGK131002 PQG131002 QAC131002 QJY131002 QTU131002 RDQ131002 RNM131002 RXI131002 SHE131002 SRA131002 TAW131002 TKS131002 TUO131002 UEK131002 UOG131002 UYC131002 VHY131002 VRU131002 WBQ131002 WLM131002 WVI131002 B196538 IW196538 SS196538 ACO196538 AMK196538 AWG196538 BGC196538 BPY196538 BZU196538 CJQ196538 CTM196538 DDI196538 DNE196538 DXA196538 EGW196538 EQS196538 FAO196538 FKK196538 FUG196538 GEC196538 GNY196538 GXU196538 HHQ196538 HRM196538 IBI196538 ILE196538 IVA196538 JEW196538 JOS196538 JYO196538 KIK196538 KSG196538 LCC196538 LLY196538 LVU196538 MFQ196538 MPM196538 MZI196538 NJE196538 NTA196538 OCW196538 OMS196538 OWO196538 PGK196538 PQG196538 QAC196538 QJY196538 QTU196538 RDQ196538 RNM196538 RXI196538 SHE196538 SRA196538 TAW196538 TKS196538 TUO196538 UEK196538 UOG196538 UYC196538 VHY196538 VRU196538 WBQ196538 WLM196538 WVI196538 B262074 IW262074 SS262074 ACO262074 AMK262074 AWG262074 BGC262074 BPY262074 BZU262074 CJQ262074 CTM262074 DDI262074 DNE262074 DXA262074 EGW262074 EQS262074 FAO262074 FKK262074 FUG262074 GEC262074 GNY262074 GXU262074 HHQ262074 HRM262074 IBI262074 ILE262074 IVA262074 JEW262074 JOS262074 JYO262074 KIK262074 KSG262074 LCC262074 LLY262074 LVU262074 MFQ262074 MPM262074 MZI262074 NJE262074 NTA262074 OCW262074 OMS262074 OWO262074 PGK262074 PQG262074 QAC262074 QJY262074 QTU262074 RDQ262074 RNM262074 RXI262074 SHE262074 SRA262074 TAW262074 TKS262074 TUO262074 UEK262074 UOG262074 UYC262074 VHY262074 VRU262074 WBQ262074 WLM262074 WVI262074 B327610 IW327610 SS327610 ACO327610 AMK327610 AWG327610 BGC327610 BPY327610 BZU327610 CJQ327610 CTM327610 DDI327610 DNE327610 DXA327610 EGW327610 EQS327610 FAO327610 FKK327610 FUG327610 GEC327610 GNY327610 GXU327610 HHQ327610 HRM327610 IBI327610 ILE327610 IVA327610 JEW327610 JOS327610 JYO327610 KIK327610 KSG327610 LCC327610 LLY327610 LVU327610 MFQ327610 MPM327610 MZI327610 NJE327610 NTA327610 OCW327610 OMS327610 OWO327610 PGK327610 PQG327610 QAC327610 QJY327610 QTU327610 RDQ327610 RNM327610 RXI327610 SHE327610 SRA327610 TAW327610 TKS327610 TUO327610 UEK327610 UOG327610 UYC327610 VHY327610 VRU327610 WBQ327610 WLM327610 WVI327610 B393146 IW393146 SS393146 ACO393146 AMK393146 AWG393146 BGC393146 BPY393146 BZU393146 CJQ393146 CTM393146 DDI393146 DNE393146 DXA393146 EGW393146 EQS393146 FAO393146 FKK393146 FUG393146 GEC393146 GNY393146 GXU393146 HHQ393146 HRM393146 IBI393146 ILE393146 IVA393146 JEW393146 JOS393146 JYO393146 KIK393146 KSG393146 LCC393146 LLY393146 LVU393146 MFQ393146 MPM393146 MZI393146 NJE393146 NTA393146 OCW393146 OMS393146 OWO393146 PGK393146 PQG393146 QAC393146 QJY393146 QTU393146 RDQ393146 RNM393146 RXI393146 SHE393146 SRA393146 TAW393146 TKS393146 TUO393146 UEK393146 UOG393146 UYC393146 VHY393146 VRU393146 WBQ393146 WLM393146 WVI393146 B458682 IW458682 SS458682 ACO458682 AMK458682 AWG458682 BGC458682 BPY458682 BZU458682 CJQ458682 CTM458682 DDI458682 DNE458682 DXA458682 EGW458682 EQS458682 FAO458682 FKK458682 FUG458682 GEC458682 GNY458682 GXU458682 HHQ458682 HRM458682 IBI458682 ILE458682 IVA458682 JEW458682 JOS458682 JYO458682 KIK458682 KSG458682 LCC458682 LLY458682 LVU458682 MFQ458682 MPM458682 MZI458682 NJE458682 NTA458682 OCW458682 OMS458682 OWO458682 PGK458682 PQG458682 QAC458682 QJY458682 QTU458682 RDQ458682 RNM458682 RXI458682 SHE458682 SRA458682 TAW458682 TKS458682 TUO458682 UEK458682 UOG458682 UYC458682 VHY458682 VRU458682 WBQ458682 WLM458682 WVI458682 B524218 IW524218 SS524218 ACO524218 AMK524218 AWG524218 BGC524218 BPY524218 BZU524218 CJQ524218 CTM524218 DDI524218 DNE524218 DXA524218 EGW524218 EQS524218 FAO524218 FKK524218 FUG524218 GEC524218 GNY524218 GXU524218 HHQ524218 HRM524218 IBI524218 ILE524218 IVA524218 JEW524218 JOS524218 JYO524218 KIK524218 KSG524218 LCC524218 LLY524218 LVU524218 MFQ524218 MPM524218 MZI524218 NJE524218 NTA524218 OCW524218 OMS524218 OWO524218 PGK524218 PQG524218 QAC524218 QJY524218 QTU524218 RDQ524218 RNM524218 RXI524218 SHE524218 SRA524218 TAW524218 TKS524218 TUO524218 UEK524218 UOG524218 UYC524218 VHY524218 VRU524218 WBQ524218 WLM524218 WVI524218 B589754 IW589754 SS589754 ACO589754 AMK589754 AWG589754 BGC589754 BPY589754 BZU589754 CJQ589754 CTM589754 DDI589754 DNE589754 DXA589754 EGW589754 EQS589754 FAO589754 FKK589754 FUG589754 GEC589754 GNY589754 GXU589754 HHQ589754 HRM589754 IBI589754 ILE589754 IVA589754 JEW589754 JOS589754 JYO589754 KIK589754 KSG589754 LCC589754 LLY589754 LVU589754 MFQ589754 MPM589754 MZI589754 NJE589754 NTA589754 OCW589754 OMS589754 OWO589754 PGK589754 PQG589754 QAC589754 QJY589754 QTU589754 RDQ589754 RNM589754 RXI589754 SHE589754 SRA589754 TAW589754 TKS589754 TUO589754 UEK589754 UOG589754 UYC589754 VHY589754 VRU589754 WBQ589754 WLM589754 WVI589754 B655290 IW655290 SS655290 ACO655290 AMK655290 AWG655290 BGC655290 BPY655290 BZU655290 CJQ655290 CTM655290 DDI655290 DNE655290 DXA655290 EGW655290 EQS655290 FAO655290 FKK655290 FUG655290 GEC655290 GNY655290 GXU655290 HHQ655290 HRM655290 IBI655290 ILE655290 IVA655290 JEW655290 JOS655290 JYO655290 KIK655290 KSG655290 LCC655290 LLY655290 LVU655290 MFQ655290 MPM655290 MZI655290 NJE655290 NTA655290 OCW655290 OMS655290 OWO655290 PGK655290 PQG655290 QAC655290 QJY655290 QTU655290 RDQ655290 RNM655290 RXI655290 SHE655290 SRA655290 TAW655290 TKS655290 TUO655290 UEK655290 UOG655290 UYC655290 VHY655290 VRU655290 WBQ655290 WLM655290 WVI655290 B720826 IW720826 SS720826 ACO720826 AMK720826 AWG720826 BGC720826 BPY720826 BZU720826 CJQ720826 CTM720826 DDI720826 DNE720826 DXA720826 EGW720826 EQS720826 FAO720826 FKK720826 FUG720826 GEC720826 GNY720826 GXU720826 HHQ720826 HRM720826 IBI720826 ILE720826 IVA720826 JEW720826 JOS720826 JYO720826 KIK720826 KSG720826 LCC720826 LLY720826 LVU720826 MFQ720826 MPM720826 MZI720826 NJE720826 NTA720826 OCW720826 OMS720826 OWO720826 PGK720826 PQG720826 QAC720826 QJY720826 QTU720826 RDQ720826 RNM720826 RXI720826 SHE720826 SRA720826 TAW720826 TKS720826 TUO720826 UEK720826 UOG720826 UYC720826 VHY720826 VRU720826 WBQ720826 WLM720826 WVI720826 B786362 IW786362 SS786362 ACO786362 AMK786362 AWG786362 BGC786362 BPY786362 BZU786362 CJQ786362 CTM786362 DDI786362 DNE786362 DXA786362 EGW786362 EQS786362 FAO786362 FKK786362 FUG786362 GEC786362 GNY786362 GXU786362 HHQ786362 HRM786362 IBI786362 ILE786362 IVA786362 JEW786362 JOS786362 JYO786362 KIK786362 KSG786362 LCC786362 LLY786362 LVU786362 MFQ786362 MPM786362 MZI786362 NJE786362 NTA786362 OCW786362 OMS786362 OWO786362 PGK786362 PQG786362 QAC786362 QJY786362 QTU786362 RDQ786362 RNM786362 RXI786362 SHE786362 SRA786362 TAW786362 TKS786362 TUO786362 UEK786362 UOG786362 UYC786362 VHY786362 VRU786362 WBQ786362 WLM786362 WVI786362 B851898 IW851898 SS851898 ACO851898 AMK851898 AWG851898 BGC851898 BPY851898 BZU851898 CJQ851898 CTM851898 DDI851898 DNE851898 DXA851898 EGW851898 EQS851898 FAO851898 FKK851898 FUG851898 GEC851898 GNY851898 GXU851898 HHQ851898 HRM851898 IBI851898 ILE851898 IVA851898 JEW851898 JOS851898 JYO851898 KIK851898 KSG851898 LCC851898 LLY851898 LVU851898 MFQ851898 MPM851898 MZI851898 NJE851898 NTA851898 OCW851898 OMS851898 OWO851898 PGK851898 PQG851898 QAC851898 QJY851898 QTU851898 RDQ851898 RNM851898 RXI851898 SHE851898 SRA851898 TAW851898 TKS851898 TUO851898 UEK851898 UOG851898 UYC851898 VHY851898 VRU851898 WBQ851898 WLM851898 WVI851898 B917434 IW917434 SS917434 ACO917434 AMK917434 AWG917434 BGC917434 BPY917434 BZU917434 CJQ917434 CTM917434 DDI917434 DNE917434 DXA917434 EGW917434 EQS917434 FAO917434 FKK917434 FUG917434 GEC917434 GNY917434 GXU917434 HHQ917434 HRM917434 IBI917434 ILE917434 IVA917434 JEW917434 JOS917434 JYO917434 KIK917434 KSG917434 LCC917434 LLY917434 LVU917434 MFQ917434 MPM917434 MZI917434 NJE917434 NTA917434 OCW917434 OMS917434 OWO917434 PGK917434 PQG917434 QAC917434 QJY917434 QTU917434 RDQ917434 RNM917434 RXI917434 SHE917434 SRA917434 TAW917434 TKS917434 TUO917434 UEK917434 UOG917434 UYC917434 VHY917434 VRU917434 WBQ917434 WLM917434 WVI917434 B982970 IW982970 SS982970 ACO982970 AMK982970 AWG982970 BGC982970 BPY982970 BZU982970 CJQ982970 CTM982970 DDI982970 DNE982970 DXA982970 EGW982970 EQS982970 FAO982970 FKK982970 FUG982970 GEC982970 GNY982970 GXU982970 HHQ982970 HRM982970 IBI982970 ILE982970 IVA982970 JEW982970 JOS982970 JYO982970 KIK982970 KSG982970 LCC982970 LLY982970 LVU982970 MFQ982970 MPM982970 MZI982970 NJE982970 NTA982970 OCW982970 OMS982970 OWO982970 PGK982970 PQG982970 QAC982970 QJY982970 QTU982970 RDQ982970 RNM982970 RXI982970 SHE982970 SRA982970 TAW982970 TKS982970 TUO982970 UEK982970 UOG982970 UYC982970 VHY982970 VRU982970 WBQ982970 WLM982970 WVI982970">
      <formula1>MR_LIST</formula1>
    </dataValidation>
    <dataValidation type="list" allowBlank="1" showInputMessage="1" showErrorMessage="1" errorTitle="Ошибка" error="Выберите значение из списка" prompt="Выберите значение из списка" sqref="B65500 IW65500 SS65500 ACO65500 AMK65500 AWG65500 BGC65500 BPY65500 BZU65500 CJQ65500 CTM65500 DDI65500 DNE65500 DXA65500 EGW65500 EQS65500 FAO65500 FKK65500 FUG65500 GEC65500 GNY65500 GXU65500 HHQ65500 HRM65500 IBI65500 ILE65500 IVA65500 JEW65500 JOS65500 JYO65500 KIK65500 KSG65500 LCC65500 LLY65500 LVU65500 MFQ65500 MPM65500 MZI65500 NJE65500 NTA65500 OCW65500 OMS65500 OWO65500 PGK65500 PQG65500 QAC65500 QJY65500 QTU65500 RDQ65500 RNM65500 RXI65500 SHE65500 SRA65500 TAW65500 TKS65500 TUO65500 UEK65500 UOG65500 UYC65500 VHY65500 VRU65500 WBQ65500 WLM65500 WVI65500 B131036 IW131036 SS131036 ACO131036 AMK131036 AWG131036 BGC131036 BPY131036 BZU131036 CJQ131036 CTM131036 DDI131036 DNE131036 DXA131036 EGW131036 EQS131036 FAO131036 FKK131036 FUG131036 GEC131036 GNY131036 GXU131036 HHQ131036 HRM131036 IBI131036 ILE131036 IVA131036 JEW131036 JOS131036 JYO131036 KIK131036 KSG131036 LCC131036 LLY131036 LVU131036 MFQ131036 MPM131036 MZI131036 NJE131036 NTA131036 OCW131036 OMS131036 OWO131036 PGK131036 PQG131036 QAC131036 QJY131036 QTU131036 RDQ131036 RNM131036 RXI131036 SHE131036 SRA131036 TAW131036 TKS131036 TUO131036 UEK131036 UOG131036 UYC131036 VHY131036 VRU131036 WBQ131036 WLM131036 WVI131036 B196572 IW196572 SS196572 ACO196572 AMK196572 AWG196572 BGC196572 BPY196572 BZU196572 CJQ196572 CTM196572 DDI196572 DNE196572 DXA196572 EGW196572 EQS196572 FAO196572 FKK196572 FUG196572 GEC196572 GNY196572 GXU196572 HHQ196572 HRM196572 IBI196572 ILE196572 IVA196572 JEW196572 JOS196572 JYO196572 KIK196572 KSG196572 LCC196572 LLY196572 LVU196572 MFQ196572 MPM196572 MZI196572 NJE196572 NTA196572 OCW196572 OMS196572 OWO196572 PGK196572 PQG196572 QAC196572 QJY196572 QTU196572 RDQ196572 RNM196572 RXI196572 SHE196572 SRA196572 TAW196572 TKS196572 TUO196572 UEK196572 UOG196572 UYC196572 VHY196572 VRU196572 WBQ196572 WLM196572 WVI196572 B262108 IW262108 SS262108 ACO262108 AMK262108 AWG262108 BGC262108 BPY262108 BZU262108 CJQ262108 CTM262108 DDI262108 DNE262108 DXA262108 EGW262108 EQS262108 FAO262108 FKK262108 FUG262108 GEC262108 GNY262108 GXU262108 HHQ262108 HRM262108 IBI262108 ILE262108 IVA262108 JEW262108 JOS262108 JYO262108 KIK262108 KSG262108 LCC262108 LLY262108 LVU262108 MFQ262108 MPM262108 MZI262108 NJE262108 NTA262108 OCW262108 OMS262108 OWO262108 PGK262108 PQG262108 QAC262108 QJY262108 QTU262108 RDQ262108 RNM262108 RXI262108 SHE262108 SRA262108 TAW262108 TKS262108 TUO262108 UEK262108 UOG262108 UYC262108 VHY262108 VRU262108 WBQ262108 WLM262108 WVI262108 B327644 IW327644 SS327644 ACO327644 AMK327644 AWG327644 BGC327644 BPY327644 BZU327644 CJQ327644 CTM327644 DDI327644 DNE327644 DXA327644 EGW327644 EQS327644 FAO327644 FKK327644 FUG327644 GEC327644 GNY327644 GXU327644 HHQ327644 HRM327644 IBI327644 ILE327644 IVA327644 JEW327644 JOS327644 JYO327644 KIK327644 KSG327644 LCC327644 LLY327644 LVU327644 MFQ327644 MPM327644 MZI327644 NJE327644 NTA327644 OCW327644 OMS327644 OWO327644 PGK327644 PQG327644 QAC327644 QJY327644 QTU327644 RDQ327644 RNM327644 RXI327644 SHE327644 SRA327644 TAW327644 TKS327644 TUO327644 UEK327644 UOG327644 UYC327644 VHY327644 VRU327644 WBQ327644 WLM327644 WVI327644 B393180 IW393180 SS393180 ACO393180 AMK393180 AWG393180 BGC393180 BPY393180 BZU393180 CJQ393180 CTM393180 DDI393180 DNE393180 DXA393180 EGW393180 EQS393180 FAO393180 FKK393180 FUG393180 GEC393180 GNY393180 GXU393180 HHQ393180 HRM393180 IBI393180 ILE393180 IVA393180 JEW393180 JOS393180 JYO393180 KIK393180 KSG393180 LCC393180 LLY393180 LVU393180 MFQ393180 MPM393180 MZI393180 NJE393180 NTA393180 OCW393180 OMS393180 OWO393180 PGK393180 PQG393180 QAC393180 QJY393180 QTU393180 RDQ393180 RNM393180 RXI393180 SHE393180 SRA393180 TAW393180 TKS393180 TUO393180 UEK393180 UOG393180 UYC393180 VHY393180 VRU393180 WBQ393180 WLM393180 WVI393180 B458716 IW458716 SS458716 ACO458716 AMK458716 AWG458716 BGC458716 BPY458716 BZU458716 CJQ458716 CTM458716 DDI458716 DNE458716 DXA458716 EGW458716 EQS458716 FAO458716 FKK458716 FUG458716 GEC458716 GNY458716 GXU458716 HHQ458716 HRM458716 IBI458716 ILE458716 IVA458716 JEW458716 JOS458716 JYO458716 KIK458716 KSG458716 LCC458716 LLY458716 LVU458716 MFQ458716 MPM458716 MZI458716 NJE458716 NTA458716 OCW458716 OMS458716 OWO458716 PGK458716 PQG458716 QAC458716 QJY458716 QTU458716 RDQ458716 RNM458716 RXI458716 SHE458716 SRA458716 TAW458716 TKS458716 TUO458716 UEK458716 UOG458716 UYC458716 VHY458716 VRU458716 WBQ458716 WLM458716 WVI458716 B524252 IW524252 SS524252 ACO524252 AMK524252 AWG524252 BGC524252 BPY524252 BZU524252 CJQ524252 CTM524252 DDI524252 DNE524252 DXA524252 EGW524252 EQS524252 FAO524252 FKK524252 FUG524252 GEC524252 GNY524252 GXU524252 HHQ524252 HRM524252 IBI524252 ILE524252 IVA524252 JEW524252 JOS524252 JYO524252 KIK524252 KSG524252 LCC524252 LLY524252 LVU524252 MFQ524252 MPM524252 MZI524252 NJE524252 NTA524252 OCW524252 OMS524252 OWO524252 PGK524252 PQG524252 QAC524252 QJY524252 QTU524252 RDQ524252 RNM524252 RXI524252 SHE524252 SRA524252 TAW524252 TKS524252 TUO524252 UEK524252 UOG524252 UYC524252 VHY524252 VRU524252 WBQ524252 WLM524252 WVI524252 B589788 IW589788 SS589788 ACO589788 AMK589788 AWG589788 BGC589788 BPY589788 BZU589788 CJQ589788 CTM589788 DDI589788 DNE589788 DXA589788 EGW589788 EQS589788 FAO589788 FKK589788 FUG589788 GEC589788 GNY589788 GXU589788 HHQ589788 HRM589788 IBI589788 ILE589788 IVA589788 JEW589788 JOS589788 JYO589788 KIK589788 KSG589788 LCC589788 LLY589788 LVU589788 MFQ589788 MPM589788 MZI589788 NJE589788 NTA589788 OCW589788 OMS589788 OWO589788 PGK589788 PQG589788 QAC589788 QJY589788 QTU589788 RDQ589788 RNM589788 RXI589788 SHE589788 SRA589788 TAW589788 TKS589788 TUO589788 UEK589788 UOG589788 UYC589788 VHY589788 VRU589788 WBQ589788 WLM589788 WVI589788 B655324 IW655324 SS655324 ACO655324 AMK655324 AWG655324 BGC655324 BPY655324 BZU655324 CJQ655324 CTM655324 DDI655324 DNE655324 DXA655324 EGW655324 EQS655324 FAO655324 FKK655324 FUG655324 GEC655324 GNY655324 GXU655324 HHQ655324 HRM655324 IBI655324 ILE655324 IVA655324 JEW655324 JOS655324 JYO655324 KIK655324 KSG655324 LCC655324 LLY655324 LVU655324 MFQ655324 MPM655324 MZI655324 NJE655324 NTA655324 OCW655324 OMS655324 OWO655324 PGK655324 PQG655324 QAC655324 QJY655324 QTU655324 RDQ655324 RNM655324 RXI655324 SHE655324 SRA655324 TAW655324 TKS655324 TUO655324 UEK655324 UOG655324 UYC655324 VHY655324 VRU655324 WBQ655324 WLM655324 WVI655324 B720860 IW720860 SS720860 ACO720860 AMK720860 AWG720860 BGC720860 BPY720860 BZU720860 CJQ720860 CTM720860 DDI720860 DNE720860 DXA720860 EGW720860 EQS720860 FAO720860 FKK720860 FUG720860 GEC720860 GNY720860 GXU720860 HHQ720860 HRM720860 IBI720860 ILE720860 IVA720860 JEW720860 JOS720860 JYO720860 KIK720860 KSG720860 LCC720860 LLY720860 LVU720860 MFQ720860 MPM720860 MZI720860 NJE720860 NTA720860 OCW720860 OMS720860 OWO720860 PGK720860 PQG720860 QAC720860 QJY720860 QTU720860 RDQ720860 RNM720860 RXI720860 SHE720860 SRA720860 TAW720860 TKS720860 TUO720860 UEK720860 UOG720860 UYC720860 VHY720860 VRU720860 WBQ720860 WLM720860 WVI720860 B786396 IW786396 SS786396 ACO786396 AMK786396 AWG786396 BGC786396 BPY786396 BZU786396 CJQ786396 CTM786396 DDI786396 DNE786396 DXA786396 EGW786396 EQS786396 FAO786396 FKK786396 FUG786396 GEC786396 GNY786396 GXU786396 HHQ786396 HRM786396 IBI786396 ILE786396 IVA786396 JEW786396 JOS786396 JYO786396 KIK786396 KSG786396 LCC786396 LLY786396 LVU786396 MFQ786396 MPM786396 MZI786396 NJE786396 NTA786396 OCW786396 OMS786396 OWO786396 PGK786396 PQG786396 QAC786396 QJY786396 QTU786396 RDQ786396 RNM786396 RXI786396 SHE786396 SRA786396 TAW786396 TKS786396 TUO786396 UEK786396 UOG786396 UYC786396 VHY786396 VRU786396 WBQ786396 WLM786396 WVI786396 B851932 IW851932 SS851932 ACO851932 AMK851932 AWG851932 BGC851932 BPY851932 BZU851932 CJQ851932 CTM851932 DDI851932 DNE851932 DXA851932 EGW851932 EQS851932 FAO851932 FKK851932 FUG851932 GEC851932 GNY851932 GXU851932 HHQ851932 HRM851932 IBI851932 ILE851932 IVA851932 JEW851932 JOS851932 JYO851932 KIK851932 KSG851932 LCC851932 LLY851932 LVU851932 MFQ851932 MPM851932 MZI851932 NJE851932 NTA851932 OCW851932 OMS851932 OWO851932 PGK851932 PQG851932 QAC851932 QJY851932 QTU851932 RDQ851932 RNM851932 RXI851932 SHE851932 SRA851932 TAW851932 TKS851932 TUO851932 UEK851932 UOG851932 UYC851932 VHY851932 VRU851932 WBQ851932 WLM851932 WVI851932 B917468 IW917468 SS917468 ACO917468 AMK917468 AWG917468 BGC917468 BPY917468 BZU917468 CJQ917468 CTM917468 DDI917468 DNE917468 DXA917468 EGW917468 EQS917468 FAO917468 FKK917468 FUG917468 GEC917468 GNY917468 GXU917468 HHQ917468 HRM917468 IBI917468 ILE917468 IVA917468 JEW917468 JOS917468 JYO917468 KIK917468 KSG917468 LCC917468 LLY917468 LVU917468 MFQ917468 MPM917468 MZI917468 NJE917468 NTA917468 OCW917468 OMS917468 OWO917468 PGK917468 PQG917468 QAC917468 QJY917468 QTU917468 RDQ917468 RNM917468 RXI917468 SHE917468 SRA917468 TAW917468 TKS917468 TUO917468 UEK917468 UOG917468 UYC917468 VHY917468 VRU917468 WBQ917468 WLM917468 WVI917468 B983004 IW983004 SS983004 ACO983004 AMK983004 AWG983004 BGC983004 BPY983004 BZU983004 CJQ983004 CTM983004 DDI983004 DNE983004 DXA983004 EGW983004 EQS983004 FAO983004 FKK983004 FUG983004 GEC983004 GNY983004 GXU983004 HHQ983004 HRM983004 IBI983004 ILE983004 IVA983004 JEW983004 JOS983004 JYO983004 KIK983004 KSG983004 LCC983004 LLY983004 LVU983004 MFQ983004 MPM983004 MZI983004 NJE983004 NTA983004 OCW983004 OMS983004 OWO983004 PGK983004 PQG983004 QAC983004 QJY983004 QTU983004 RDQ983004 RNM983004 RXI983004 SHE983004 SRA983004 TAW983004 TKS983004 TUO983004 UEK983004 UOG983004 UYC983004 VHY983004 VRU983004 WBQ983004 WLM983004 WVI983004">
      <formula1>ts_list</formula1>
    </dataValidation>
    <dataValidation type="list" allowBlank="1" showInputMessage="1" showErrorMessage="1" errorTitle="Ошибка" error="Выберите значение из списка" prompt="Выберите значение из списка" sqref="B65543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B131079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B196615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B262151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B327687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B393223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B458759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B524295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B589831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B655367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B720903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B786439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B851975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B917511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B983047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formula1>vdet_tbo_list_with_no</formula1>
    </dataValidation>
    <dataValidation type="list" allowBlank="1" showInputMessage="1" showErrorMessage="1" errorTitle="Ошибка" error="Выберите значение из списка" prompt="Выберите значение из списка" sqref="B65529 IW65529 SS65529 ACO65529 AMK65529 AWG65529 BGC65529 BPY65529 BZU65529 CJQ65529 CTM65529 DDI65529 DNE65529 DXA65529 EGW65529 EQS65529 FAO65529 FKK65529 FUG65529 GEC65529 GNY65529 GXU65529 HHQ65529 HRM65529 IBI65529 ILE65529 IVA65529 JEW65529 JOS65529 JYO65529 KIK65529 KSG65529 LCC65529 LLY65529 LVU65529 MFQ65529 MPM65529 MZI65529 NJE65529 NTA65529 OCW65529 OMS65529 OWO65529 PGK65529 PQG65529 QAC65529 QJY65529 QTU65529 RDQ65529 RNM65529 RXI65529 SHE65529 SRA65529 TAW65529 TKS65529 TUO65529 UEK65529 UOG65529 UYC65529 VHY65529 VRU65529 WBQ65529 WLM65529 WVI65529 B131065 IW131065 SS131065 ACO131065 AMK131065 AWG131065 BGC131065 BPY131065 BZU131065 CJQ131065 CTM131065 DDI131065 DNE131065 DXA131065 EGW131065 EQS131065 FAO131065 FKK131065 FUG131065 GEC131065 GNY131065 GXU131065 HHQ131065 HRM131065 IBI131065 ILE131065 IVA131065 JEW131065 JOS131065 JYO131065 KIK131065 KSG131065 LCC131065 LLY131065 LVU131065 MFQ131065 MPM131065 MZI131065 NJE131065 NTA131065 OCW131065 OMS131065 OWO131065 PGK131065 PQG131065 QAC131065 QJY131065 QTU131065 RDQ131065 RNM131065 RXI131065 SHE131065 SRA131065 TAW131065 TKS131065 TUO131065 UEK131065 UOG131065 UYC131065 VHY131065 VRU131065 WBQ131065 WLM131065 WVI131065 B196601 IW196601 SS196601 ACO196601 AMK196601 AWG196601 BGC196601 BPY196601 BZU196601 CJQ196601 CTM196601 DDI196601 DNE196601 DXA196601 EGW196601 EQS196601 FAO196601 FKK196601 FUG196601 GEC196601 GNY196601 GXU196601 HHQ196601 HRM196601 IBI196601 ILE196601 IVA196601 JEW196601 JOS196601 JYO196601 KIK196601 KSG196601 LCC196601 LLY196601 LVU196601 MFQ196601 MPM196601 MZI196601 NJE196601 NTA196601 OCW196601 OMS196601 OWO196601 PGK196601 PQG196601 QAC196601 QJY196601 QTU196601 RDQ196601 RNM196601 RXI196601 SHE196601 SRA196601 TAW196601 TKS196601 TUO196601 UEK196601 UOG196601 UYC196601 VHY196601 VRU196601 WBQ196601 WLM196601 WVI196601 B262137 IW262137 SS262137 ACO262137 AMK262137 AWG262137 BGC262137 BPY262137 BZU262137 CJQ262137 CTM262137 DDI262137 DNE262137 DXA262137 EGW262137 EQS262137 FAO262137 FKK262137 FUG262137 GEC262137 GNY262137 GXU262137 HHQ262137 HRM262137 IBI262137 ILE262137 IVA262137 JEW262137 JOS262137 JYO262137 KIK262137 KSG262137 LCC262137 LLY262137 LVU262137 MFQ262137 MPM262137 MZI262137 NJE262137 NTA262137 OCW262137 OMS262137 OWO262137 PGK262137 PQG262137 QAC262137 QJY262137 QTU262137 RDQ262137 RNM262137 RXI262137 SHE262137 SRA262137 TAW262137 TKS262137 TUO262137 UEK262137 UOG262137 UYC262137 VHY262137 VRU262137 WBQ262137 WLM262137 WVI262137 B327673 IW327673 SS327673 ACO327673 AMK327673 AWG327673 BGC327673 BPY327673 BZU327673 CJQ327673 CTM327673 DDI327673 DNE327673 DXA327673 EGW327673 EQS327673 FAO327673 FKK327673 FUG327673 GEC327673 GNY327673 GXU327673 HHQ327673 HRM327673 IBI327673 ILE327673 IVA327673 JEW327673 JOS327673 JYO327673 KIK327673 KSG327673 LCC327673 LLY327673 LVU327673 MFQ327673 MPM327673 MZI327673 NJE327673 NTA327673 OCW327673 OMS327673 OWO327673 PGK327673 PQG327673 QAC327673 QJY327673 QTU327673 RDQ327673 RNM327673 RXI327673 SHE327673 SRA327673 TAW327673 TKS327673 TUO327673 UEK327673 UOG327673 UYC327673 VHY327673 VRU327673 WBQ327673 WLM327673 WVI327673 B393209 IW393209 SS393209 ACO393209 AMK393209 AWG393209 BGC393209 BPY393209 BZU393209 CJQ393209 CTM393209 DDI393209 DNE393209 DXA393209 EGW393209 EQS393209 FAO393209 FKK393209 FUG393209 GEC393209 GNY393209 GXU393209 HHQ393209 HRM393209 IBI393209 ILE393209 IVA393209 JEW393209 JOS393209 JYO393209 KIK393209 KSG393209 LCC393209 LLY393209 LVU393209 MFQ393209 MPM393209 MZI393209 NJE393209 NTA393209 OCW393209 OMS393209 OWO393209 PGK393209 PQG393209 QAC393209 QJY393209 QTU393209 RDQ393209 RNM393209 RXI393209 SHE393209 SRA393209 TAW393209 TKS393209 TUO393209 UEK393209 UOG393209 UYC393209 VHY393209 VRU393209 WBQ393209 WLM393209 WVI393209 B458745 IW458745 SS458745 ACO458745 AMK458745 AWG458745 BGC458745 BPY458745 BZU458745 CJQ458745 CTM458745 DDI458745 DNE458745 DXA458745 EGW458745 EQS458745 FAO458745 FKK458745 FUG458745 GEC458745 GNY458745 GXU458745 HHQ458745 HRM458745 IBI458745 ILE458745 IVA458745 JEW458745 JOS458745 JYO458745 KIK458745 KSG458745 LCC458745 LLY458745 LVU458745 MFQ458745 MPM458745 MZI458745 NJE458745 NTA458745 OCW458745 OMS458745 OWO458745 PGK458745 PQG458745 QAC458745 QJY458745 QTU458745 RDQ458745 RNM458745 RXI458745 SHE458745 SRA458745 TAW458745 TKS458745 TUO458745 UEK458745 UOG458745 UYC458745 VHY458745 VRU458745 WBQ458745 WLM458745 WVI458745 B524281 IW524281 SS524281 ACO524281 AMK524281 AWG524281 BGC524281 BPY524281 BZU524281 CJQ524281 CTM524281 DDI524281 DNE524281 DXA524281 EGW524281 EQS524281 FAO524281 FKK524281 FUG524281 GEC524281 GNY524281 GXU524281 HHQ524281 HRM524281 IBI524281 ILE524281 IVA524281 JEW524281 JOS524281 JYO524281 KIK524281 KSG524281 LCC524281 LLY524281 LVU524281 MFQ524281 MPM524281 MZI524281 NJE524281 NTA524281 OCW524281 OMS524281 OWO524281 PGK524281 PQG524281 QAC524281 QJY524281 QTU524281 RDQ524281 RNM524281 RXI524281 SHE524281 SRA524281 TAW524281 TKS524281 TUO524281 UEK524281 UOG524281 UYC524281 VHY524281 VRU524281 WBQ524281 WLM524281 WVI524281 B589817 IW589817 SS589817 ACO589817 AMK589817 AWG589817 BGC589817 BPY589817 BZU589817 CJQ589817 CTM589817 DDI589817 DNE589817 DXA589817 EGW589817 EQS589817 FAO589817 FKK589817 FUG589817 GEC589817 GNY589817 GXU589817 HHQ589817 HRM589817 IBI589817 ILE589817 IVA589817 JEW589817 JOS589817 JYO589817 KIK589817 KSG589817 LCC589817 LLY589817 LVU589817 MFQ589817 MPM589817 MZI589817 NJE589817 NTA589817 OCW589817 OMS589817 OWO589817 PGK589817 PQG589817 QAC589817 QJY589817 QTU589817 RDQ589817 RNM589817 RXI589817 SHE589817 SRA589817 TAW589817 TKS589817 TUO589817 UEK589817 UOG589817 UYC589817 VHY589817 VRU589817 WBQ589817 WLM589817 WVI589817 B655353 IW655353 SS655353 ACO655353 AMK655353 AWG655353 BGC655353 BPY655353 BZU655353 CJQ655353 CTM655353 DDI655353 DNE655353 DXA655353 EGW655353 EQS655353 FAO655353 FKK655353 FUG655353 GEC655353 GNY655353 GXU655353 HHQ655353 HRM655353 IBI655353 ILE655353 IVA655353 JEW655353 JOS655353 JYO655353 KIK655353 KSG655353 LCC655353 LLY655353 LVU655353 MFQ655353 MPM655353 MZI655353 NJE655353 NTA655353 OCW655353 OMS655353 OWO655353 PGK655353 PQG655353 QAC655353 QJY655353 QTU655353 RDQ655353 RNM655353 RXI655353 SHE655353 SRA655353 TAW655353 TKS655353 TUO655353 UEK655353 UOG655353 UYC655353 VHY655353 VRU655353 WBQ655353 WLM655353 WVI655353 B720889 IW720889 SS720889 ACO720889 AMK720889 AWG720889 BGC720889 BPY720889 BZU720889 CJQ720889 CTM720889 DDI720889 DNE720889 DXA720889 EGW720889 EQS720889 FAO720889 FKK720889 FUG720889 GEC720889 GNY720889 GXU720889 HHQ720889 HRM720889 IBI720889 ILE720889 IVA720889 JEW720889 JOS720889 JYO720889 KIK720889 KSG720889 LCC720889 LLY720889 LVU720889 MFQ720889 MPM720889 MZI720889 NJE720889 NTA720889 OCW720889 OMS720889 OWO720889 PGK720889 PQG720889 QAC720889 QJY720889 QTU720889 RDQ720889 RNM720889 RXI720889 SHE720889 SRA720889 TAW720889 TKS720889 TUO720889 UEK720889 UOG720889 UYC720889 VHY720889 VRU720889 WBQ720889 WLM720889 WVI720889 B786425 IW786425 SS786425 ACO786425 AMK786425 AWG786425 BGC786425 BPY786425 BZU786425 CJQ786425 CTM786425 DDI786425 DNE786425 DXA786425 EGW786425 EQS786425 FAO786425 FKK786425 FUG786425 GEC786425 GNY786425 GXU786425 HHQ786425 HRM786425 IBI786425 ILE786425 IVA786425 JEW786425 JOS786425 JYO786425 KIK786425 KSG786425 LCC786425 LLY786425 LVU786425 MFQ786425 MPM786425 MZI786425 NJE786425 NTA786425 OCW786425 OMS786425 OWO786425 PGK786425 PQG786425 QAC786425 QJY786425 QTU786425 RDQ786425 RNM786425 RXI786425 SHE786425 SRA786425 TAW786425 TKS786425 TUO786425 UEK786425 UOG786425 UYC786425 VHY786425 VRU786425 WBQ786425 WLM786425 WVI786425 B851961 IW851961 SS851961 ACO851961 AMK851961 AWG851961 BGC851961 BPY851961 BZU851961 CJQ851961 CTM851961 DDI851961 DNE851961 DXA851961 EGW851961 EQS851961 FAO851961 FKK851961 FUG851961 GEC851961 GNY851961 GXU851961 HHQ851961 HRM851961 IBI851961 ILE851961 IVA851961 JEW851961 JOS851961 JYO851961 KIK851961 KSG851961 LCC851961 LLY851961 LVU851961 MFQ851961 MPM851961 MZI851961 NJE851961 NTA851961 OCW851961 OMS851961 OWO851961 PGK851961 PQG851961 QAC851961 QJY851961 QTU851961 RDQ851961 RNM851961 RXI851961 SHE851961 SRA851961 TAW851961 TKS851961 TUO851961 UEK851961 UOG851961 UYC851961 VHY851961 VRU851961 WBQ851961 WLM851961 WVI851961 B917497 IW917497 SS917497 ACO917497 AMK917497 AWG917497 BGC917497 BPY917497 BZU917497 CJQ917497 CTM917497 DDI917497 DNE917497 DXA917497 EGW917497 EQS917497 FAO917497 FKK917497 FUG917497 GEC917497 GNY917497 GXU917497 HHQ917497 HRM917497 IBI917497 ILE917497 IVA917497 JEW917497 JOS917497 JYO917497 KIK917497 KSG917497 LCC917497 LLY917497 LVU917497 MFQ917497 MPM917497 MZI917497 NJE917497 NTA917497 OCW917497 OMS917497 OWO917497 PGK917497 PQG917497 QAC917497 QJY917497 QTU917497 RDQ917497 RNM917497 RXI917497 SHE917497 SRA917497 TAW917497 TKS917497 TUO917497 UEK917497 UOG917497 UYC917497 VHY917497 VRU917497 WBQ917497 WLM917497 WVI917497 B983033 IW983033 SS983033 ACO983033 AMK983033 AWG983033 BGC983033 BPY983033 BZU983033 CJQ983033 CTM983033 DDI983033 DNE983033 DXA983033 EGW983033 EQS983033 FAO983033 FKK983033 FUG983033 GEC983033 GNY983033 GXU983033 HHQ983033 HRM983033 IBI983033 ILE983033 IVA983033 JEW983033 JOS983033 JYO983033 KIK983033 KSG983033 LCC983033 LLY983033 LVU983033 MFQ983033 MPM983033 MZI983033 NJE983033 NTA983033 OCW983033 OMS983033 OWO983033 PGK983033 PQG983033 QAC983033 QJY983033 QTU983033 RDQ983033 RNM983033 RXI983033 SHE983033 SRA983033 TAW983033 TKS983033 TUO983033 UEK983033 UOG983033 UYC983033 VHY983033 VRU983033 WBQ983033 WLM983033 WVI983033">
      <formula1>vdet_gvs_list_with_no</formula1>
    </dataValidation>
    <dataValidation type="list" allowBlank="1" showInputMessage="1" showErrorMessage="1" errorTitle="Ошибка" error="Выберите значение из списка" prompt="Выберите значение из списка" sqref="B65533 IW65533 SS65533 ACO65533 AMK65533 AWG65533 BGC65533 BPY65533 BZU65533 CJQ65533 CTM65533 DDI65533 DNE65533 DXA65533 EGW65533 EQS65533 FAO65533 FKK65533 FUG65533 GEC65533 GNY65533 GXU65533 HHQ65533 HRM65533 IBI65533 ILE65533 IVA65533 JEW65533 JOS65533 JYO65533 KIK65533 KSG65533 LCC65533 LLY65533 LVU65533 MFQ65533 MPM65533 MZI65533 NJE65533 NTA65533 OCW65533 OMS65533 OWO65533 PGK65533 PQG65533 QAC65533 QJY65533 QTU65533 RDQ65533 RNM65533 RXI65533 SHE65533 SRA65533 TAW65533 TKS65533 TUO65533 UEK65533 UOG65533 UYC65533 VHY65533 VRU65533 WBQ65533 WLM65533 WVI65533 B131069 IW131069 SS131069 ACO131069 AMK131069 AWG131069 BGC131069 BPY131069 BZU131069 CJQ131069 CTM131069 DDI131069 DNE131069 DXA131069 EGW131069 EQS131069 FAO131069 FKK131069 FUG131069 GEC131069 GNY131069 GXU131069 HHQ131069 HRM131069 IBI131069 ILE131069 IVA131069 JEW131069 JOS131069 JYO131069 KIK131069 KSG131069 LCC131069 LLY131069 LVU131069 MFQ131069 MPM131069 MZI131069 NJE131069 NTA131069 OCW131069 OMS131069 OWO131069 PGK131069 PQG131069 QAC131069 QJY131069 QTU131069 RDQ131069 RNM131069 RXI131069 SHE131069 SRA131069 TAW131069 TKS131069 TUO131069 UEK131069 UOG131069 UYC131069 VHY131069 VRU131069 WBQ131069 WLM131069 WVI131069 B196605 IW196605 SS196605 ACO196605 AMK196605 AWG196605 BGC196605 BPY196605 BZU196605 CJQ196605 CTM196605 DDI196605 DNE196605 DXA196605 EGW196605 EQS196605 FAO196605 FKK196605 FUG196605 GEC196605 GNY196605 GXU196605 HHQ196605 HRM196605 IBI196605 ILE196605 IVA196605 JEW196605 JOS196605 JYO196605 KIK196605 KSG196605 LCC196605 LLY196605 LVU196605 MFQ196605 MPM196605 MZI196605 NJE196605 NTA196605 OCW196605 OMS196605 OWO196605 PGK196605 PQG196605 QAC196605 QJY196605 QTU196605 RDQ196605 RNM196605 RXI196605 SHE196605 SRA196605 TAW196605 TKS196605 TUO196605 UEK196605 UOG196605 UYC196605 VHY196605 VRU196605 WBQ196605 WLM196605 WVI196605 B262141 IW262141 SS262141 ACO262141 AMK262141 AWG262141 BGC262141 BPY262141 BZU262141 CJQ262141 CTM262141 DDI262141 DNE262141 DXA262141 EGW262141 EQS262141 FAO262141 FKK262141 FUG262141 GEC262141 GNY262141 GXU262141 HHQ262141 HRM262141 IBI262141 ILE262141 IVA262141 JEW262141 JOS262141 JYO262141 KIK262141 KSG262141 LCC262141 LLY262141 LVU262141 MFQ262141 MPM262141 MZI262141 NJE262141 NTA262141 OCW262141 OMS262141 OWO262141 PGK262141 PQG262141 QAC262141 QJY262141 QTU262141 RDQ262141 RNM262141 RXI262141 SHE262141 SRA262141 TAW262141 TKS262141 TUO262141 UEK262141 UOG262141 UYC262141 VHY262141 VRU262141 WBQ262141 WLM262141 WVI262141 B327677 IW327677 SS327677 ACO327677 AMK327677 AWG327677 BGC327677 BPY327677 BZU327677 CJQ327677 CTM327677 DDI327677 DNE327677 DXA327677 EGW327677 EQS327677 FAO327677 FKK327677 FUG327677 GEC327677 GNY327677 GXU327677 HHQ327677 HRM327677 IBI327677 ILE327677 IVA327677 JEW327677 JOS327677 JYO327677 KIK327677 KSG327677 LCC327677 LLY327677 LVU327677 MFQ327677 MPM327677 MZI327677 NJE327677 NTA327677 OCW327677 OMS327677 OWO327677 PGK327677 PQG327677 QAC327677 QJY327677 QTU327677 RDQ327677 RNM327677 RXI327677 SHE327677 SRA327677 TAW327677 TKS327677 TUO327677 UEK327677 UOG327677 UYC327677 VHY327677 VRU327677 WBQ327677 WLM327677 WVI327677 B393213 IW393213 SS393213 ACO393213 AMK393213 AWG393213 BGC393213 BPY393213 BZU393213 CJQ393213 CTM393213 DDI393213 DNE393213 DXA393213 EGW393213 EQS393213 FAO393213 FKK393213 FUG393213 GEC393213 GNY393213 GXU393213 HHQ393213 HRM393213 IBI393213 ILE393213 IVA393213 JEW393213 JOS393213 JYO393213 KIK393213 KSG393213 LCC393213 LLY393213 LVU393213 MFQ393213 MPM393213 MZI393213 NJE393213 NTA393213 OCW393213 OMS393213 OWO393213 PGK393213 PQG393213 QAC393213 QJY393213 QTU393213 RDQ393213 RNM393213 RXI393213 SHE393213 SRA393213 TAW393213 TKS393213 TUO393213 UEK393213 UOG393213 UYC393213 VHY393213 VRU393213 WBQ393213 WLM393213 WVI393213 B458749 IW458749 SS458749 ACO458749 AMK458749 AWG458749 BGC458749 BPY458749 BZU458749 CJQ458749 CTM458749 DDI458749 DNE458749 DXA458749 EGW458749 EQS458749 FAO458749 FKK458749 FUG458749 GEC458749 GNY458749 GXU458749 HHQ458749 HRM458749 IBI458749 ILE458749 IVA458749 JEW458749 JOS458749 JYO458749 KIK458749 KSG458749 LCC458749 LLY458749 LVU458749 MFQ458749 MPM458749 MZI458749 NJE458749 NTA458749 OCW458749 OMS458749 OWO458749 PGK458749 PQG458749 QAC458749 QJY458749 QTU458749 RDQ458749 RNM458749 RXI458749 SHE458749 SRA458749 TAW458749 TKS458749 TUO458749 UEK458749 UOG458749 UYC458749 VHY458749 VRU458749 WBQ458749 WLM458749 WVI458749 B524285 IW524285 SS524285 ACO524285 AMK524285 AWG524285 BGC524285 BPY524285 BZU524285 CJQ524285 CTM524285 DDI524285 DNE524285 DXA524285 EGW524285 EQS524285 FAO524285 FKK524285 FUG524285 GEC524285 GNY524285 GXU524285 HHQ524285 HRM524285 IBI524285 ILE524285 IVA524285 JEW524285 JOS524285 JYO524285 KIK524285 KSG524285 LCC524285 LLY524285 LVU524285 MFQ524285 MPM524285 MZI524285 NJE524285 NTA524285 OCW524285 OMS524285 OWO524285 PGK524285 PQG524285 QAC524285 QJY524285 QTU524285 RDQ524285 RNM524285 RXI524285 SHE524285 SRA524285 TAW524285 TKS524285 TUO524285 UEK524285 UOG524285 UYC524285 VHY524285 VRU524285 WBQ524285 WLM524285 WVI524285 B589821 IW589821 SS589821 ACO589821 AMK589821 AWG589821 BGC589821 BPY589821 BZU589821 CJQ589821 CTM589821 DDI589821 DNE589821 DXA589821 EGW589821 EQS589821 FAO589821 FKK589821 FUG589821 GEC589821 GNY589821 GXU589821 HHQ589821 HRM589821 IBI589821 ILE589821 IVA589821 JEW589821 JOS589821 JYO589821 KIK589821 KSG589821 LCC589821 LLY589821 LVU589821 MFQ589821 MPM589821 MZI589821 NJE589821 NTA589821 OCW589821 OMS589821 OWO589821 PGK589821 PQG589821 QAC589821 QJY589821 QTU589821 RDQ589821 RNM589821 RXI589821 SHE589821 SRA589821 TAW589821 TKS589821 TUO589821 UEK589821 UOG589821 UYC589821 VHY589821 VRU589821 WBQ589821 WLM589821 WVI589821 B655357 IW655357 SS655357 ACO655357 AMK655357 AWG655357 BGC655357 BPY655357 BZU655357 CJQ655357 CTM655357 DDI655357 DNE655357 DXA655357 EGW655357 EQS655357 FAO655357 FKK655357 FUG655357 GEC655357 GNY655357 GXU655357 HHQ655357 HRM655357 IBI655357 ILE655357 IVA655357 JEW655357 JOS655357 JYO655357 KIK655357 KSG655357 LCC655357 LLY655357 LVU655357 MFQ655357 MPM655357 MZI655357 NJE655357 NTA655357 OCW655357 OMS655357 OWO655357 PGK655357 PQG655357 QAC655357 QJY655357 QTU655357 RDQ655357 RNM655357 RXI655357 SHE655357 SRA655357 TAW655357 TKS655357 TUO655357 UEK655357 UOG655357 UYC655357 VHY655357 VRU655357 WBQ655357 WLM655357 WVI655357 B720893 IW720893 SS720893 ACO720893 AMK720893 AWG720893 BGC720893 BPY720893 BZU720893 CJQ720893 CTM720893 DDI720893 DNE720893 DXA720893 EGW720893 EQS720893 FAO720893 FKK720893 FUG720893 GEC720893 GNY720893 GXU720893 HHQ720893 HRM720893 IBI720893 ILE720893 IVA720893 JEW720893 JOS720893 JYO720893 KIK720893 KSG720893 LCC720893 LLY720893 LVU720893 MFQ720893 MPM720893 MZI720893 NJE720893 NTA720893 OCW720893 OMS720893 OWO720893 PGK720893 PQG720893 QAC720893 QJY720893 QTU720893 RDQ720893 RNM720893 RXI720893 SHE720893 SRA720893 TAW720893 TKS720893 TUO720893 UEK720893 UOG720893 UYC720893 VHY720893 VRU720893 WBQ720893 WLM720893 WVI720893 B786429 IW786429 SS786429 ACO786429 AMK786429 AWG786429 BGC786429 BPY786429 BZU786429 CJQ786429 CTM786429 DDI786429 DNE786429 DXA786429 EGW786429 EQS786429 FAO786429 FKK786429 FUG786429 GEC786429 GNY786429 GXU786429 HHQ786429 HRM786429 IBI786429 ILE786429 IVA786429 JEW786429 JOS786429 JYO786429 KIK786429 KSG786429 LCC786429 LLY786429 LVU786429 MFQ786429 MPM786429 MZI786429 NJE786429 NTA786429 OCW786429 OMS786429 OWO786429 PGK786429 PQG786429 QAC786429 QJY786429 QTU786429 RDQ786429 RNM786429 RXI786429 SHE786429 SRA786429 TAW786429 TKS786429 TUO786429 UEK786429 UOG786429 UYC786429 VHY786429 VRU786429 WBQ786429 WLM786429 WVI786429 B851965 IW851965 SS851965 ACO851965 AMK851965 AWG851965 BGC851965 BPY851965 BZU851965 CJQ851965 CTM851965 DDI851965 DNE851965 DXA851965 EGW851965 EQS851965 FAO851965 FKK851965 FUG851965 GEC851965 GNY851965 GXU851965 HHQ851965 HRM851965 IBI851965 ILE851965 IVA851965 JEW851965 JOS851965 JYO851965 KIK851965 KSG851965 LCC851965 LLY851965 LVU851965 MFQ851965 MPM851965 MZI851965 NJE851965 NTA851965 OCW851965 OMS851965 OWO851965 PGK851965 PQG851965 QAC851965 QJY851965 QTU851965 RDQ851965 RNM851965 RXI851965 SHE851965 SRA851965 TAW851965 TKS851965 TUO851965 UEK851965 UOG851965 UYC851965 VHY851965 VRU851965 WBQ851965 WLM851965 WVI851965 B917501 IW917501 SS917501 ACO917501 AMK917501 AWG917501 BGC917501 BPY917501 BZU917501 CJQ917501 CTM917501 DDI917501 DNE917501 DXA917501 EGW917501 EQS917501 FAO917501 FKK917501 FUG917501 GEC917501 GNY917501 GXU917501 HHQ917501 HRM917501 IBI917501 ILE917501 IVA917501 JEW917501 JOS917501 JYO917501 KIK917501 KSG917501 LCC917501 LLY917501 LVU917501 MFQ917501 MPM917501 MZI917501 NJE917501 NTA917501 OCW917501 OMS917501 OWO917501 PGK917501 PQG917501 QAC917501 QJY917501 QTU917501 RDQ917501 RNM917501 RXI917501 SHE917501 SRA917501 TAW917501 TKS917501 TUO917501 UEK917501 UOG917501 UYC917501 VHY917501 VRU917501 WBQ917501 WLM917501 WVI917501 B983037 IW983037 SS983037 ACO983037 AMK983037 AWG983037 BGC983037 BPY983037 BZU983037 CJQ983037 CTM983037 DDI983037 DNE983037 DXA983037 EGW983037 EQS983037 FAO983037 FKK983037 FUG983037 GEC983037 GNY983037 GXU983037 HHQ983037 HRM983037 IBI983037 ILE983037 IVA983037 JEW983037 JOS983037 JYO983037 KIK983037 KSG983037 LCC983037 LLY983037 LVU983037 MFQ983037 MPM983037 MZI983037 NJE983037 NTA983037 OCW983037 OMS983037 OWO983037 PGK983037 PQG983037 QAC983037 QJY983037 QTU983037 RDQ983037 RNM983037 RXI983037 SHE983037 SRA983037 TAW983037 TKS983037 TUO983037 UEK983037 UOG983037 UYC983037 VHY983037 VRU983037 WBQ983037 WLM983037 WVI983037">
      <formula1>vdet_vs_list_with_no</formula1>
    </dataValidation>
    <dataValidation type="list" allowBlank="1" showInputMessage="1" showErrorMessage="1" errorTitle="Ошибка" error="Выберите значение из списка" prompt="Выберите значение из списка" sqref="B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B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B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B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B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B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B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B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B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B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B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B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B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B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B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formula1>vdet_vo_list_with_no</formula1>
    </dataValidation>
    <dataValidation type="decimal" allowBlank="1" showErrorMessage="1" errorTitle="Ошибка" error="Допускается ввод только неотрицательных чисел!" sqref="B65534 IW65534 SS65534 ACO65534 AMK65534 AWG65534 BGC65534 BPY65534 BZU65534 CJQ65534 CTM65534 DDI65534 DNE65534 DXA65534 EGW65534 EQS65534 FAO65534 FKK65534 FUG65534 GEC65534 GNY65534 GXU65534 HHQ65534 HRM65534 IBI65534 ILE65534 IVA65534 JEW65534 JOS65534 JYO65534 KIK65534 KSG65534 LCC65534 LLY65534 LVU65534 MFQ65534 MPM65534 MZI65534 NJE65534 NTA65534 OCW65534 OMS65534 OWO65534 PGK65534 PQG65534 QAC65534 QJY65534 QTU65534 RDQ65534 RNM65534 RXI65534 SHE65534 SRA65534 TAW65534 TKS65534 TUO65534 UEK65534 UOG65534 UYC65534 VHY65534 VRU65534 WBQ65534 WLM65534 WVI65534 B131070 IW131070 SS131070 ACO131070 AMK131070 AWG131070 BGC131070 BPY131070 BZU131070 CJQ131070 CTM131070 DDI131070 DNE131070 DXA131070 EGW131070 EQS131070 FAO131070 FKK131070 FUG131070 GEC131070 GNY131070 GXU131070 HHQ131070 HRM131070 IBI131070 ILE131070 IVA131070 JEW131070 JOS131070 JYO131070 KIK131070 KSG131070 LCC131070 LLY131070 LVU131070 MFQ131070 MPM131070 MZI131070 NJE131070 NTA131070 OCW131070 OMS131070 OWO131070 PGK131070 PQG131070 QAC131070 QJY131070 QTU131070 RDQ131070 RNM131070 RXI131070 SHE131070 SRA131070 TAW131070 TKS131070 TUO131070 UEK131070 UOG131070 UYC131070 VHY131070 VRU131070 WBQ131070 WLM131070 WVI131070 B196606 IW196606 SS196606 ACO196606 AMK196606 AWG196606 BGC196606 BPY196606 BZU196606 CJQ196606 CTM196606 DDI196606 DNE196606 DXA196606 EGW196606 EQS196606 FAO196606 FKK196606 FUG196606 GEC196606 GNY196606 GXU196606 HHQ196606 HRM196606 IBI196606 ILE196606 IVA196606 JEW196606 JOS196606 JYO196606 KIK196606 KSG196606 LCC196606 LLY196606 LVU196606 MFQ196606 MPM196606 MZI196606 NJE196606 NTA196606 OCW196606 OMS196606 OWO196606 PGK196606 PQG196606 QAC196606 QJY196606 QTU196606 RDQ196606 RNM196606 RXI196606 SHE196606 SRA196606 TAW196606 TKS196606 TUO196606 UEK196606 UOG196606 UYC196606 VHY196606 VRU196606 WBQ196606 WLM196606 WVI196606 B262142 IW262142 SS262142 ACO262142 AMK262142 AWG262142 BGC262142 BPY262142 BZU262142 CJQ262142 CTM262142 DDI262142 DNE262142 DXA262142 EGW262142 EQS262142 FAO262142 FKK262142 FUG262142 GEC262142 GNY262142 GXU262142 HHQ262142 HRM262142 IBI262142 ILE262142 IVA262142 JEW262142 JOS262142 JYO262142 KIK262142 KSG262142 LCC262142 LLY262142 LVU262142 MFQ262142 MPM262142 MZI262142 NJE262142 NTA262142 OCW262142 OMS262142 OWO262142 PGK262142 PQG262142 QAC262142 QJY262142 QTU262142 RDQ262142 RNM262142 RXI262142 SHE262142 SRA262142 TAW262142 TKS262142 TUO262142 UEK262142 UOG262142 UYC262142 VHY262142 VRU262142 WBQ262142 WLM262142 WVI262142 B327678 IW327678 SS327678 ACO327678 AMK327678 AWG327678 BGC327678 BPY327678 BZU327678 CJQ327678 CTM327678 DDI327678 DNE327678 DXA327678 EGW327678 EQS327678 FAO327678 FKK327678 FUG327678 GEC327678 GNY327678 GXU327678 HHQ327678 HRM327678 IBI327678 ILE327678 IVA327678 JEW327678 JOS327678 JYO327678 KIK327678 KSG327678 LCC327678 LLY327678 LVU327678 MFQ327678 MPM327678 MZI327678 NJE327678 NTA327678 OCW327678 OMS327678 OWO327678 PGK327678 PQG327678 QAC327678 QJY327678 QTU327678 RDQ327678 RNM327678 RXI327678 SHE327678 SRA327678 TAW327678 TKS327678 TUO327678 UEK327678 UOG327678 UYC327678 VHY327678 VRU327678 WBQ327678 WLM327678 WVI327678 B393214 IW393214 SS393214 ACO393214 AMK393214 AWG393214 BGC393214 BPY393214 BZU393214 CJQ393214 CTM393214 DDI393214 DNE393214 DXA393214 EGW393214 EQS393214 FAO393214 FKK393214 FUG393214 GEC393214 GNY393214 GXU393214 HHQ393214 HRM393214 IBI393214 ILE393214 IVA393214 JEW393214 JOS393214 JYO393214 KIK393214 KSG393214 LCC393214 LLY393214 LVU393214 MFQ393214 MPM393214 MZI393214 NJE393214 NTA393214 OCW393214 OMS393214 OWO393214 PGK393214 PQG393214 QAC393214 QJY393214 QTU393214 RDQ393214 RNM393214 RXI393214 SHE393214 SRA393214 TAW393214 TKS393214 TUO393214 UEK393214 UOG393214 UYC393214 VHY393214 VRU393214 WBQ393214 WLM393214 WVI393214 B458750 IW458750 SS458750 ACO458750 AMK458750 AWG458750 BGC458750 BPY458750 BZU458750 CJQ458750 CTM458750 DDI458750 DNE458750 DXA458750 EGW458750 EQS458750 FAO458750 FKK458750 FUG458750 GEC458750 GNY458750 GXU458750 HHQ458750 HRM458750 IBI458750 ILE458750 IVA458750 JEW458750 JOS458750 JYO458750 KIK458750 KSG458750 LCC458750 LLY458750 LVU458750 MFQ458750 MPM458750 MZI458750 NJE458750 NTA458750 OCW458750 OMS458750 OWO458750 PGK458750 PQG458750 QAC458750 QJY458750 QTU458750 RDQ458750 RNM458750 RXI458750 SHE458750 SRA458750 TAW458750 TKS458750 TUO458750 UEK458750 UOG458750 UYC458750 VHY458750 VRU458750 WBQ458750 WLM458750 WVI458750 B524286 IW524286 SS524286 ACO524286 AMK524286 AWG524286 BGC524286 BPY524286 BZU524286 CJQ524286 CTM524286 DDI524286 DNE524286 DXA524286 EGW524286 EQS524286 FAO524286 FKK524286 FUG524286 GEC524286 GNY524286 GXU524286 HHQ524286 HRM524286 IBI524286 ILE524286 IVA524286 JEW524286 JOS524286 JYO524286 KIK524286 KSG524286 LCC524286 LLY524286 LVU524286 MFQ524286 MPM524286 MZI524286 NJE524286 NTA524286 OCW524286 OMS524286 OWO524286 PGK524286 PQG524286 QAC524286 QJY524286 QTU524286 RDQ524286 RNM524286 RXI524286 SHE524286 SRA524286 TAW524286 TKS524286 TUO524286 UEK524286 UOG524286 UYC524286 VHY524286 VRU524286 WBQ524286 WLM524286 WVI524286 B589822 IW589822 SS589822 ACO589822 AMK589822 AWG589822 BGC589822 BPY589822 BZU589822 CJQ589822 CTM589822 DDI589822 DNE589822 DXA589822 EGW589822 EQS589822 FAO589822 FKK589822 FUG589822 GEC589822 GNY589822 GXU589822 HHQ589822 HRM589822 IBI589822 ILE589822 IVA589822 JEW589822 JOS589822 JYO589822 KIK589822 KSG589822 LCC589822 LLY589822 LVU589822 MFQ589822 MPM589822 MZI589822 NJE589822 NTA589822 OCW589822 OMS589822 OWO589822 PGK589822 PQG589822 QAC589822 QJY589822 QTU589822 RDQ589822 RNM589822 RXI589822 SHE589822 SRA589822 TAW589822 TKS589822 TUO589822 UEK589822 UOG589822 UYC589822 VHY589822 VRU589822 WBQ589822 WLM589822 WVI589822 B655358 IW655358 SS655358 ACO655358 AMK655358 AWG655358 BGC655358 BPY655358 BZU655358 CJQ655358 CTM655358 DDI655358 DNE655358 DXA655358 EGW655358 EQS655358 FAO655358 FKK655358 FUG655358 GEC655358 GNY655358 GXU655358 HHQ655358 HRM655358 IBI655358 ILE655358 IVA655358 JEW655358 JOS655358 JYO655358 KIK655358 KSG655358 LCC655358 LLY655358 LVU655358 MFQ655358 MPM655358 MZI655358 NJE655358 NTA655358 OCW655358 OMS655358 OWO655358 PGK655358 PQG655358 QAC655358 QJY655358 QTU655358 RDQ655358 RNM655358 RXI655358 SHE655358 SRA655358 TAW655358 TKS655358 TUO655358 UEK655358 UOG655358 UYC655358 VHY655358 VRU655358 WBQ655358 WLM655358 WVI655358 B720894 IW720894 SS720894 ACO720894 AMK720894 AWG720894 BGC720894 BPY720894 BZU720894 CJQ720894 CTM720894 DDI720894 DNE720894 DXA720894 EGW720894 EQS720894 FAO720894 FKK720894 FUG720894 GEC720894 GNY720894 GXU720894 HHQ720894 HRM720894 IBI720894 ILE720894 IVA720894 JEW720894 JOS720894 JYO720894 KIK720894 KSG720894 LCC720894 LLY720894 LVU720894 MFQ720894 MPM720894 MZI720894 NJE720894 NTA720894 OCW720894 OMS720894 OWO720894 PGK720894 PQG720894 QAC720894 QJY720894 QTU720894 RDQ720894 RNM720894 RXI720894 SHE720894 SRA720894 TAW720894 TKS720894 TUO720894 UEK720894 UOG720894 UYC720894 VHY720894 VRU720894 WBQ720894 WLM720894 WVI720894 B786430 IW786430 SS786430 ACO786430 AMK786430 AWG786430 BGC786430 BPY786430 BZU786430 CJQ786430 CTM786430 DDI786430 DNE786430 DXA786430 EGW786430 EQS786430 FAO786430 FKK786430 FUG786430 GEC786430 GNY786430 GXU786430 HHQ786430 HRM786430 IBI786430 ILE786430 IVA786430 JEW786430 JOS786430 JYO786430 KIK786430 KSG786430 LCC786430 LLY786430 LVU786430 MFQ786430 MPM786430 MZI786430 NJE786430 NTA786430 OCW786430 OMS786430 OWO786430 PGK786430 PQG786430 QAC786430 QJY786430 QTU786430 RDQ786430 RNM786430 RXI786430 SHE786430 SRA786430 TAW786430 TKS786430 TUO786430 UEK786430 UOG786430 UYC786430 VHY786430 VRU786430 WBQ786430 WLM786430 WVI786430 B851966 IW851966 SS851966 ACO851966 AMK851966 AWG851966 BGC851966 BPY851966 BZU851966 CJQ851966 CTM851966 DDI851966 DNE851966 DXA851966 EGW851966 EQS851966 FAO851966 FKK851966 FUG851966 GEC851966 GNY851966 GXU851966 HHQ851966 HRM851966 IBI851966 ILE851966 IVA851966 JEW851966 JOS851966 JYO851966 KIK851966 KSG851966 LCC851966 LLY851966 LVU851966 MFQ851966 MPM851966 MZI851966 NJE851966 NTA851966 OCW851966 OMS851966 OWO851966 PGK851966 PQG851966 QAC851966 QJY851966 QTU851966 RDQ851966 RNM851966 RXI851966 SHE851966 SRA851966 TAW851966 TKS851966 TUO851966 UEK851966 UOG851966 UYC851966 VHY851966 VRU851966 WBQ851966 WLM851966 WVI851966 B917502 IW917502 SS917502 ACO917502 AMK917502 AWG917502 BGC917502 BPY917502 BZU917502 CJQ917502 CTM917502 DDI917502 DNE917502 DXA917502 EGW917502 EQS917502 FAO917502 FKK917502 FUG917502 GEC917502 GNY917502 GXU917502 HHQ917502 HRM917502 IBI917502 ILE917502 IVA917502 JEW917502 JOS917502 JYO917502 KIK917502 KSG917502 LCC917502 LLY917502 LVU917502 MFQ917502 MPM917502 MZI917502 NJE917502 NTA917502 OCW917502 OMS917502 OWO917502 PGK917502 PQG917502 QAC917502 QJY917502 QTU917502 RDQ917502 RNM917502 RXI917502 SHE917502 SRA917502 TAW917502 TKS917502 TUO917502 UEK917502 UOG917502 UYC917502 VHY917502 VRU917502 WBQ917502 WLM917502 WVI917502 B983038 IW983038 SS983038 ACO983038 AMK983038 AWG983038 BGC983038 BPY983038 BZU983038 CJQ983038 CTM983038 DDI983038 DNE983038 DXA983038 EGW983038 EQS983038 FAO983038 FKK983038 FUG983038 GEC983038 GNY983038 GXU983038 HHQ983038 HRM983038 IBI983038 ILE983038 IVA983038 JEW983038 JOS983038 JYO983038 KIK983038 KSG983038 LCC983038 LLY983038 LVU983038 MFQ983038 MPM983038 MZI983038 NJE983038 NTA983038 OCW983038 OMS983038 OWO983038 PGK983038 PQG983038 QAC983038 QJY983038 QTU983038 RDQ983038 RNM983038 RXI983038 SHE983038 SRA983038 TAW983038 TKS983038 TUO983038 UEK983038 UOG983038 UYC983038 VHY983038 VRU983038 WBQ983038 WLM983038 WVI983038 B65531 IW65531 SS65531 ACO65531 AMK65531 AWG65531 BGC65531 BPY65531 BZU65531 CJQ65531 CTM65531 DDI65531 DNE65531 DXA65531 EGW65531 EQS65531 FAO65531 FKK65531 FUG65531 GEC65531 GNY65531 GXU65531 HHQ65531 HRM65531 IBI65531 ILE65531 IVA65531 JEW65531 JOS65531 JYO65531 KIK65531 KSG65531 LCC65531 LLY65531 LVU65531 MFQ65531 MPM65531 MZI65531 NJE65531 NTA65531 OCW65531 OMS65531 OWO65531 PGK65531 PQG65531 QAC65531 QJY65531 QTU65531 RDQ65531 RNM65531 RXI65531 SHE65531 SRA65531 TAW65531 TKS65531 TUO65531 UEK65531 UOG65531 UYC65531 VHY65531 VRU65531 WBQ65531 WLM65531 WVI65531 B131067 IW131067 SS131067 ACO131067 AMK131067 AWG131067 BGC131067 BPY131067 BZU131067 CJQ131067 CTM131067 DDI131067 DNE131067 DXA131067 EGW131067 EQS131067 FAO131067 FKK131067 FUG131067 GEC131067 GNY131067 GXU131067 HHQ131067 HRM131067 IBI131067 ILE131067 IVA131067 JEW131067 JOS131067 JYO131067 KIK131067 KSG131067 LCC131067 LLY131067 LVU131067 MFQ131067 MPM131067 MZI131067 NJE131067 NTA131067 OCW131067 OMS131067 OWO131067 PGK131067 PQG131067 QAC131067 QJY131067 QTU131067 RDQ131067 RNM131067 RXI131067 SHE131067 SRA131067 TAW131067 TKS131067 TUO131067 UEK131067 UOG131067 UYC131067 VHY131067 VRU131067 WBQ131067 WLM131067 WVI131067 B196603 IW196603 SS196603 ACO196603 AMK196603 AWG196603 BGC196603 BPY196603 BZU196603 CJQ196603 CTM196603 DDI196603 DNE196603 DXA196603 EGW196603 EQS196603 FAO196603 FKK196603 FUG196603 GEC196603 GNY196603 GXU196603 HHQ196603 HRM196603 IBI196603 ILE196603 IVA196603 JEW196603 JOS196603 JYO196603 KIK196603 KSG196603 LCC196603 LLY196603 LVU196603 MFQ196603 MPM196603 MZI196603 NJE196603 NTA196603 OCW196603 OMS196603 OWO196603 PGK196603 PQG196603 QAC196603 QJY196603 QTU196603 RDQ196603 RNM196603 RXI196603 SHE196603 SRA196603 TAW196603 TKS196603 TUO196603 UEK196603 UOG196603 UYC196603 VHY196603 VRU196603 WBQ196603 WLM196603 WVI196603 B262139 IW262139 SS262139 ACO262139 AMK262139 AWG262139 BGC262139 BPY262139 BZU262139 CJQ262139 CTM262139 DDI262139 DNE262139 DXA262139 EGW262139 EQS262139 FAO262139 FKK262139 FUG262139 GEC262139 GNY262139 GXU262139 HHQ262139 HRM262139 IBI262139 ILE262139 IVA262139 JEW262139 JOS262139 JYO262139 KIK262139 KSG262139 LCC262139 LLY262139 LVU262139 MFQ262139 MPM262139 MZI262139 NJE262139 NTA262139 OCW262139 OMS262139 OWO262139 PGK262139 PQG262139 QAC262139 QJY262139 QTU262139 RDQ262139 RNM262139 RXI262139 SHE262139 SRA262139 TAW262139 TKS262139 TUO262139 UEK262139 UOG262139 UYC262139 VHY262139 VRU262139 WBQ262139 WLM262139 WVI262139 B327675 IW327675 SS327675 ACO327675 AMK327675 AWG327675 BGC327675 BPY327675 BZU327675 CJQ327675 CTM327675 DDI327675 DNE327675 DXA327675 EGW327675 EQS327675 FAO327675 FKK327675 FUG327675 GEC327675 GNY327675 GXU327675 HHQ327675 HRM327675 IBI327675 ILE327675 IVA327675 JEW327675 JOS327675 JYO327675 KIK327675 KSG327675 LCC327675 LLY327675 LVU327675 MFQ327675 MPM327675 MZI327675 NJE327675 NTA327675 OCW327675 OMS327675 OWO327675 PGK327675 PQG327675 QAC327675 QJY327675 QTU327675 RDQ327675 RNM327675 RXI327675 SHE327675 SRA327675 TAW327675 TKS327675 TUO327675 UEK327675 UOG327675 UYC327675 VHY327675 VRU327675 WBQ327675 WLM327675 WVI327675 B393211 IW393211 SS393211 ACO393211 AMK393211 AWG393211 BGC393211 BPY393211 BZU393211 CJQ393211 CTM393211 DDI393211 DNE393211 DXA393211 EGW393211 EQS393211 FAO393211 FKK393211 FUG393211 GEC393211 GNY393211 GXU393211 HHQ393211 HRM393211 IBI393211 ILE393211 IVA393211 JEW393211 JOS393211 JYO393211 KIK393211 KSG393211 LCC393211 LLY393211 LVU393211 MFQ393211 MPM393211 MZI393211 NJE393211 NTA393211 OCW393211 OMS393211 OWO393211 PGK393211 PQG393211 QAC393211 QJY393211 QTU393211 RDQ393211 RNM393211 RXI393211 SHE393211 SRA393211 TAW393211 TKS393211 TUO393211 UEK393211 UOG393211 UYC393211 VHY393211 VRU393211 WBQ393211 WLM393211 WVI393211 B458747 IW458747 SS458747 ACO458747 AMK458747 AWG458747 BGC458747 BPY458747 BZU458747 CJQ458747 CTM458747 DDI458747 DNE458747 DXA458747 EGW458747 EQS458747 FAO458747 FKK458747 FUG458747 GEC458747 GNY458747 GXU458747 HHQ458747 HRM458747 IBI458747 ILE458747 IVA458747 JEW458747 JOS458747 JYO458747 KIK458747 KSG458747 LCC458747 LLY458747 LVU458747 MFQ458747 MPM458747 MZI458747 NJE458747 NTA458747 OCW458747 OMS458747 OWO458747 PGK458747 PQG458747 QAC458747 QJY458747 QTU458747 RDQ458747 RNM458747 RXI458747 SHE458747 SRA458747 TAW458747 TKS458747 TUO458747 UEK458747 UOG458747 UYC458747 VHY458747 VRU458747 WBQ458747 WLM458747 WVI458747 B524283 IW524283 SS524283 ACO524283 AMK524283 AWG524283 BGC524283 BPY524283 BZU524283 CJQ524283 CTM524283 DDI524283 DNE524283 DXA524283 EGW524283 EQS524283 FAO524283 FKK524283 FUG524283 GEC524283 GNY524283 GXU524283 HHQ524283 HRM524283 IBI524283 ILE524283 IVA524283 JEW524283 JOS524283 JYO524283 KIK524283 KSG524283 LCC524283 LLY524283 LVU524283 MFQ524283 MPM524283 MZI524283 NJE524283 NTA524283 OCW524283 OMS524283 OWO524283 PGK524283 PQG524283 QAC524283 QJY524283 QTU524283 RDQ524283 RNM524283 RXI524283 SHE524283 SRA524283 TAW524283 TKS524283 TUO524283 UEK524283 UOG524283 UYC524283 VHY524283 VRU524283 WBQ524283 WLM524283 WVI524283 B589819 IW589819 SS589819 ACO589819 AMK589819 AWG589819 BGC589819 BPY589819 BZU589819 CJQ589819 CTM589819 DDI589819 DNE589819 DXA589819 EGW589819 EQS589819 FAO589819 FKK589819 FUG589819 GEC589819 GNY589819 GXU589819 HHQ589819 HRM589819 IBI589819 ILE589819 IVA589819 JEW589819 JOS589819 JYO589819 KIK589819 KSG589819 LCC589819 LLY589819 LVU589819 MFQ589819 MPM589819 MZI589819 NJE589819 NTA589819 OCW589819 OMS589819 OWO589819 PGK589819 PQG589819 QAC589819 QJY589819 QTU589819 RDQ589819 RNM589819 RXI589819 SHE589819 SRA589819 TAW589819 TKS589819 TUO589819 UEK589819 UOG589819 UYC589819 VHY589819 VRU589819 WBQ589819 WLM589819 WVI589819 B655355 IW655355 SS655355 ACO655355 AMK655355 AWG655355 BGC655355 BPY655355 BZU655355 CJQ655355 CTM655355 DDI655355 DNE655355 DXA655355 EGW655355 EQS655355 FAO655355 FKK655355 FUG655355 GEC655355 GNY655355 GXU655355 HHQ655355 HRM655355 IBI655355 ILE655355 IVA655355 JEW655355 JOS655355 JYO655355 KIK655355 KSG655355 LCC655355 LLY655355 LVU655355 MFQ655355 MPM655355 MZI655355 NJE655355 NTA655355 OCW655355 OMS655355 OWO655355 PGK655355 PQG655355 QAC655355 QJY655355 QTU655355 RDQ655355 RNM655355 RXI655355 SHE655355 SRA655355 TAW655355 TKS655355 TUO655355 UEK655355 UOG655355 UYC655355 VHY655355 VRU655355 WBQ655355 WLM655355 WVI655355 B720891 IW720891 SS720891 ACO720891 AMK720891 AWG720891 BGC720891 BPY720891 BZU720891 CJQ720891 CTM720891 DDI720891 DNE720891 DXA720891 EGW720891 EQS720891 FAO720891 FKK720891 FUG720891 GEC720891 GNY720891 GXU720891 HHQ720891 HRM720891 IBI720891 ILE720891 IVA720891 JEW720891 JOS720891 JYO720891 KIK720891 KSG720891 LCC720891 LLY720891 LVU720891 MFQ720891 MPM720891 MZI720891 NJE720891 NTA720891 OCW720891 OMS720891 OWO720891 PGK720891 PQG720891 QAC720891 QJY720891 QTU720891 RDQ720891 RNM720891 RXI720891 SHE720891 SRA720891 TAW720891 TKS720891 TUO720891 UEK720891 UOG720891 UYC720891 VHY720891 VRU720891 WBQ720891 WLM720891 WVI720891 B786427 IW786427 SS786427 ACO786427 AMK786427 AWG786427 BGC786427 BPY786427 BZU786427 CJQ786427 CTM786427 DDI786427 DNE786427 DXA786427 EGW786427 EQS786427 FAO786427 FKK786427 FUG786427 GEC786427 GNY786427 GXU786427 HHQ786427 HRM786427 IBI786427 ILE786427 IVA786427 JEW786427 JOS786427 JYO786427 KIK786427 KSG786427 LCC786427 LLY786427 LVU786427 MFQ786427 MPM786427 MZI786427 NJE786427 NTA786427 OCW786427 OMS786427 OWO786427 PGK786427 PQG786427 QAC786427 QJY786427 QTU786427 RDQ786427 RNM786427 RXI786427 SHE786427 SRA786427 TAW786427 TKS786427 TUO786427 UEK786427 UOG786427 UYC786427 VHY786427 VRU786427 WBQ786427 WLM786427 WVI786427 B851963 IW851963 SS851963 ACO851963 AMK851963 AWG851963 BGC851963 BPY851963 BZU851963 CJQ851963 CTM851963 DDI851963 DNE851963 DXA851963 EGW851963 EQS851963 FAO851963 FKK851963 FUG851963 GEC851963 GNY851963 GXU851963 HHQ851963 HRM851963 IBI851963 ILE851963 IVA851963 JEW851963 JOS851963 JYO851963 KIK851963 KSG851963 LCC851963 LLY851963 LVU851963 MFQ851963 MPM851963 MZI851963 NJE851963 NTA851963 OCW851963 OMS851963 OWO851963 PGK851963 PQG851963 QAC851963 QJY851963 QTU851963 RDQ851963 RNM851963 RXI851963 SHE851963 SRA851963 TAW851963 TKS851963 TUO851963 UEK851963 UOG851963 UYC851963 VHY851963 VRU851963 WBQ851963 WLM851963 WVI851963 B917499 IW917499 SS917499 ACO917499 AMK917499 AWG917499 BGC917499 BPY917499 BZU917499 CJQ917499 CTM917499 DDI917499 DNE917499 DXA917499 EGW917499 EQS917499 FAO917499 FKK917499 FUG917499 GEC917499 GNY917499 GXU917499 HHQ917499 HRM917499 IBI917499 ILE917499 IVA917499 JEW917499 JOS917499 JYO917499 KIK917499 KSG917499 LCC917499 LLY917499 LVU917499 MFQ917499 MPM917499 MZI917499 NJE917499 NTA917499 OCW917499 OMS917499 OWO917499 PGK917499 PQG917499 QAC917499 QJY917499 QTU917499 RDQ917499 RNM917499 RXI917499 SHE917499 SRA917499 TAW917499 TKS917499 TUO917499 UEK917499 UOG917499 UYC917499 VHY917499 VRU917499 WBQ917499 WLM917499 WVI917499 B983035 IW983035 SS983035 ACO983035 AMK983035 AWG983035 BGC983035 BPY983035 BZU983035 CJQ983035 CTM983035 DDI983035 DNE983035 DXA983035 EGW983035 EQS983035 FAO983035 FKK983035 FUG983035 GEC983035 GNY983035 GXU983035 HHQ983035 HRM983035 IBI983035 ILE983035 IVA983035 JEW983035 JOS983035 JYO983035 KIK983035 KSG983035 LCC983035 LLY983035 LVU983035 MFQ983035 MPM983035 MZI983035 NJE983035 NTA983035 OCW983035 OMS983035 OWO983035 PGK983035 PQG983035 QAC983035 QJY983035 QTU983035 RDQ983035 RNM983035 RXI983035 SHE983035 SRA983035 TAW983035 TKS983035 TUO983035 UEK983035 UOG983035 UYC983035 VHY983035 VRU983035 WBQ983035 WLM983035 WVI983035 B65538:B65540 IW65538:IW65540 SS65538:SS65540 ACO65538:ACO65540 AMK65538:AMK65540 AWG65538:AWG65540 BGC65538:BGC65540 BPY65538:BPY65540 BZU65538:BZU65540 CJQ65538:CJQ65540 CTM65538:CTM65540 DDI65538:DDI65540 DNE65538:DNE65540 DXA65538:DXA65540 EGW65538:EGW65540 EQS65538:EQS65540 FAO65538:FAO65540 FKK65538:FKK65540 FUG65538:FUG65540 GEC65538:GEC65540 GNY65538:GNY65540 GXU65538:GXU65540 HHQ65538:HHQ65540 HRM65538:HRM65540 IBI65538:IBI65540 ILE65538:ILE65540 IVA65538:IVA65540 JEW65538:JEW65540 JOS65538:JOS65540 JYO65538:JYO65540 KIK65538:KIK65540 KSG65538:KSG65540 LCC65538:LCC65540 LLY65538:LLY65540 LVU65538:LVU65540 MFQ65538:MFQ65540 MPM65538:MPM65540 MZI65538:MZI65540 NJE65538:NJE65540 NTA65538:NTA65540 OCW65538:OCW65540 OMS65538:OMS65540 OWO65538:OWO65540 PGK65538:PGK65540 PQG65538:PQG65540 QAC65538:QAC65540 QJY65538:QJY65540 QTU65538:QTU65540 RDQ65538:RDQ65540 RNM65538:RNM65540 RXI65538:RXI65540 SHE65538:SHE65540 SRA65538:SRA65540 TAW65538:TAW65540 TKS65538:TKS65540 TUO65538:TUO65540 UEK65538:UEK65540 UOG65538:UOG65540 UYC65538:UYC65540 VHY65538:VHY65540 VRU65538:VRU65540 WBQ65538:WBQ65540 WLM65538:WLM65540 WVI65538:WVI65540 B131074:B131076 IW131074:IW131076 SS131074:SS131076 ACO131074:ACO131076 AMK131074:AMK131076 AWG131074:AWG131076 BGC131074:BGC131076 BPY131074:BPY131076 BZU131074:BZU131076 CJQ131074:CJQ131076 CTM131074:CTM131076 DDI131074:DDI131076 DNE131074:DNE131076 DXA131074:DXA131076 EGW131074:EGW131076 EQS131074:EQS131076 FAO131074:FAO131076 FKK131074:FKK131076 FUG131074:FUG131076 GEC131074:GEC131076 GNY131074:GNY131076 GXU131074:GXU131076 HHQ131074:HHQ131076 HRM131074:HRM131076 IBI131074:IBI131076 ILE131074:ILE131076 IVA131074:IVA131076 JEW131074:JEW131076 JOS131074:JOS131076 JYO131074:JYO131076 KIK131074:KIK131076 KSG131074:KSG131076 LCC131074:LCC131076 LLY131074:LLY131076 LVU131074:LVU131076 MFQ131074:MFQ131076 MPM131074:MPM131076 MZI131074:MZI131076 NJE131074:NJE131076 NTA131074:NTA131076 OCW131074:OCW131076 OMS131074:OMS131076 OWO131074:OWO131076 PGK131074:PGK131076 PQG131074:PQG131076 QAC131074:QAC131076 QJY131074:QJY131076 QTU131074:QTU131076 RDQ131074:RDQ131076 RNM131074:RNM131076 RXI131074:RXI131076 SHE131074:SHE131076 SRA131074:SRA131076 TAW131074:TAW131076 TKS131074:TKS131076 TUO131074:TUO131076 UEK131074:UEK131076 UOG131074:UOG131076 UYC131074:UYC131076 VHY131074:VHY131076 VRU131074:VRU131076 WBQ131074:WBQ131076 WLM131074:WLM131076 WVI131074:WVI131076 B196610:B196612 IW196610:IW196612 SS196610:SS196612 ACO196610:ACO196612 AMK196610:AMK196612 AWG196610:AWG196612 BGC196610:BGC196612 BPY196610:BPY196612 BZU196610:BZU196612 CJQ196610:CJQ196612 CTM196610:CTM196612 DDI196610:DDI196612 DNE196610:DNE196612 DXA196610:DXA196612 EGW196610:EGW196612 EQS196610:EQS196612 FAO196610:FAO196612 FKK196610:FKK196612 FUG196610:FUG196612 GEC196610:GEC196612 GNY196610:GNY196612 GXU196610:GXU196612 HHQ196610:HHQ196612 HRM196610:HRM196612 IBI196610:IBI196612 ILE196610:ILE196612 IVA196610:IVA196612 JEW196610:JEW196612 JOS196610:JOS196612 JYO196610:JYO196612 KIK196610:KIK196612 KSG196610:KSG196612 LCC196610:LCC196612 LLY196610:LLY196612 LVU196610:LVU196612 MFQ196610:MFQ196612 MPM196610:MPM196612 MZI196610:MZI196612 NJE196610:NJE196612 NTA196610:NTA196612 OCW196610:OCW196612 OMS196610:OMS196612 OWO196610:OWO196612 PGK196610:PGK196612 PQG196610:PQG196612 QAC196610:QAC196612 QJY196610:QJY196612 QTU196610:QTU196612 RDQ196610:RDQ196612 RNM196610:RNM196612 RXI196610:RXI196612 SHE196610:SHE196612 SRA196610:SRA196612 TAW196610:TAW196612 TKS196610:TKS196612 TUO196610:TUO196612 UEK196610:UEK196612 UOG196610:UOG196612 UYC196610:UYC196612 VHY196610:VHY196612 VRU196610:VRU196612 WBQ196610:WBQ196612 WLM196610:WLM196612 WVI196610:WVI196612 B262146:B262148 IW262146:IW262148 SS262146:SS262148 ACO262146:ACO262148 AMK262146:AMK262148 AWG262146:AWG262148 BGC262146:BGC262148 BPY262146:BPY262148 BZU262146:BZU262148 CJQ262146:CJQ262148 CTM262146:CTM262148 DDI262146:DDI262148 DNE262146:DNE262148 DXA262146:DXA262148 EGW262146:EGW262148 EQS262146:EQS262148 FAO262146:FAO262148 FKK262146:FKK262148 FUG262146:FUG262148 GEC262146:GEC262148 GNY262146:GNY262148 GXU262146:GXU262148 HHQ262146:HHQ262148 HRM262146:HRM262148 IBI262146:IBI262148 ILE262146:ILE262148 IVA262146:IVA262148 JEW262146:JEW262148 JOS262146:JOS262148 JYO262146:JYO262148 KIK262146:KIK262148 KSG262146:KSG262148 LCC262146:LCC262148 LLY262146:LLY262148 LVU262146:LVU262148 MFQ262146:MFQ262148 MPM262146:MPM262148 MZI262146:MZI262148 NJE262146:NJE262148 NTA262146:NTA262148 OCW262146:OCW262148 OMS262146:OMS262148 OWO262146:OWO262148 PGK262146:PGK262148 PQG262146:PQG262148 QAC262146:QAC262148 QJY262146:QJY262148 QTU262146:QTU262148 RDQ262146:RDQ262148 RNM262146:RNM262148 RXI262146:RXI262148 SHE262146:SHE262148 SRA262146:SRA262148 TAW262146:TAW262148 TKS262146:TKS262148 TUO262146:TUO262148 UEK262146:UEK262148 UOG262146:UOG262148 UYC262146:UYC262148 VHY262146:VHY262148 VRU262146:VRU262148 WBQ262146:WBQ262148 WLM262146:WLM262148 WVI262146:WVI262148 B327682:B327684 IW327682:IW327684 SS327682:SS327684 ACO327682:ACO327684 AMK327682:AMK327684 AWG327682:AWG327684 BGC327682:BGC327684 BPY327682:BPY327684 BZU327682:BZU327684 CJQ327682:CJQ327684 CTM327682:CTM327684 DDI327682:DDI327684 DNE327682:DNE327684 DXA327682:DXA327684 EGW327682:EGW327684 EQS327682:EQS327684 FAO327682:FAO327684 FKK327682:FKK327684 FUG327682:FUG327684 GEC327682:GEC327684 GNY327682:GNY327684 GXU327682:GXU327684 HHQ327682:HHQ327684 HRM327682:HRM327684 IBI327682:IBI327684 ILE327682:ILE327684 IVA327682:IVA327684 JEW327682:JEW327684 JOS327682:JOS327684 JYO327682:JYO327684 KIK327682:KIK327684 KSG327682:KSG327684 LCC327682:LCC327684 LLY327682:LLY327684 LVU327682:LVU327684 MFQ327682:MFQ327684 MPM327682:MPM327684 MZI327682:MZI327684 NJE327682:NJE327684 NTA327682:NTA327684 OCW327682:OCW327684 OMS327682:OMS327684 OWO327682:OWO327684 PGK327682:PGK327684 PQG327682:PQG327684 QAC327682:QAC327684 QJY327682:QJY327684 QTU327682:QTU327684 RDQ327682:RDQ327684 RNM327682:RNM327684 RXI327682:RXI327684 SHE327682:SHE327684 SRA327682:SRA327684 TAW327682:TAW327684 TKS327682:TKS327684 TUO327682:TUO327684 UEK327682:UEK327684 UOG327682:UOG327684 UYC327682:UYC327684 VHY327682:VHY327684 VRU327682:VRU327684 WBQ327682:WBQ327684 WLM327682:WLM327684 WVI327682:WVI327684 B393218:B393220 IW393218:IW393220 SS393218:SS393220 ACO393218:ACO393220 AMK393218:AMK393220 AWG393218:AWG393220 BGC393218:BGC393220 BPY393218:BPY393220 BZU393218:BZU393220 CJQ393218:CJQ393220 CTM393218:CTM393220 DDI393218:DDI393220 DNE393218:DNE393220 DXA393218:DXA393220 EGW393218:EGW393220 EQS393218:EQS393220 FAO393218:FAO393220 FKK393218:FKK393220 FUG393218:FUG393220 GEC393218:GEC393220 GNY393218:GNY393220 GXU393218:GXU393220 HHQ393218:HHQ393220 HRM393218:HRM393220 IBI393218:IBI393220 ILE393218:ILE393220 IVA393218:IVA393220 JEW393218:JEW393220 JOS393218:JOS393220 JYO393218:JYO393220 KIK393218:KIK393220 KSG393218:KSG393220 LCC393218:LCC393220 LLY393218:LLY393220 LVU393218:LVU393220 MFQ393218:MFQ393220 MPM393218:MPM393220 MZI393218:MZI393220 NJE393218:NJE393220 NTA393218:NTA393220 OCW393218:OCW393220 OMS393218:OMS393220 OWO393218:OWO393220 PGK393218:PGK393220 PQG393218:PQG393220 QAC393218:QAC393220 QJY393218:QJY393220 QTU393218:QTU393220 RDQ393218:RDQ393220 RNM393218:RNM393220 RXI393218:RXI393220 SHE393218:SHE393220 SRA393218:SRA393220 TAW393218:TAW393220 TKS393218:TKS393220 TUO393218:TUO393220 UEK393218:UEK393220 UOG393218:UOG393220 UYC393218:UYC393220 VHY393218:VHY393220 VRU393218:VRU393220 WBQ393218:WBQ393220 WLM393218:WLM393220 WVI393218:WVI393220 B458754:B458756 IW458754:IW458756 SS458754:SS458756 ACO458754:ACO458756 AMK458754:AMK458756 AWG458754:AWG458756 BGC458754:BGC458756 BPY458754:BPY458756 BZU458754:BZU458756 CJQ458754:CJQ458756 CTM458754:CTM458756 DDI458754:DDI458756 DNE458754:DNE458756 DXA458754:DXA458756 EGW458754:EGW458756 EQS458754:EQS458756 FAO458754:FAO458756 FKK458754:FKK458756 FUG458754:FUG458756 GEC458754:GEC458756 GNY458754:GNY458756 GXU458754:GXU458756 HHQ458754:HHQ458756 HRM458754:HRM458756 IBI458754:IBI458756 ILE458754:ILE458756 IVA458754:IVA458756 JEW458754:JEW458756 JOS458754:JOS458756 JYO458754:JYO458756 KIK458754:KIK458756 KSG458754:KSG458756 LCC458754:LCC458756 LLY458754:LLY458756 LVU458754:LVU458756 MFQ458754:MFQ458756 MPM458754:MPM458756 MZI458754:MZI458756 NJE458754:NJE458756 NTA458754:NTA458756 OCW458754:OCW458756 OMS458754:OMS458756 OWO458754:OWO458756 PGK458754:PGK458756 PQG458754:PQG458756 QAC458754:QAC458756 QJY458754:QJY458756 QTU458754:QTU458756 RDQ458754:RDQ458756 RNM458754:RNM458756 RXI458754:RXI458756 SHE458754:SHE458756 SRA458754:SRA458756 TAW458754:TAW458756 TKS458754:TKS458756 TUO458754:TUO458756 UEK458754:UEK458756 UOG458754:UOG458756 UYC458754:UYC458756 VHY458754:VHY458756 VRU458754:VRU458756 WBQ458754:WBQ458756 WLM458754:WLM458756 WVI458754:WVI458756 B524290:B524292 IW524290:IW524292 SS524290:SS524292 ACO524290:ACO524292 AMK524290:AMK524292 AWG524290:AWG524292 BGC524290:BGC524292 BPY524290:BPY524292 BZU524290:BZU524292 CJQ524290:CJQ524292 CTM524290:CTM524292 DDI524290:DDI524292 DNE524290:DNE524292 DXA524290:DXA524292 EGW524290:EGW524292 EQS524290:EQS524292 FAO524290:FAO524292 FKK524290:FKK524292 FUG524290:FUG524292 GEC524290:GEC524292 GNY524290:GNY524292 GXU524290:GXU524292 HHQ524290:HHQ524292 HRM524290:HRM524292 IBI524290:IBI524292 ILE524290:ILE524292 IVA524290:IVA524292 JEW524290:JEW524292 JOS524290:JOS524292 JYO524290:JYO524292 KIK524290:KIK524292 KSG524290:KSG524292 LCC524290:LCC524292 LLY524290:LLY524292 LVU524290:LVU524292 MFQ524290:MFQ524292 MPM524290:MPM524292 MZI524290:MZI524292 NJE524290:NJE524292 NTA524290:NTA524292 OCW524290:OCW524292 OMS524290:OMS524292 OWO524290:OWO524292 PGK524290:PGK524292 PQG524290:PQG524292 QAC524290:QAC524292 QJY524290:QJY524292 QTU524290:QTU524292 RDQ524290:RDQ524292 RNM524290:RNM524292 RXI524290:RXI524292 SHE524290:SHE524292 SRA524290:SRA524292 TAW524290:TAW524292 TKS524290:TKS524292 TUO524290:TUO524292 UEK524290:UEK524292 UOG524290:UOG524292 UYC524290:UYC524292 VHY524290:VHY524292 VRU524290:VRU524292 WBQ524290:WBQ524292 WLM524290:WLM524292 WVI524290:WVI524292 B589826:B589828 IW589826:IW589828 SS589826:SS589828 ACO589826:ACO589828 AMK589826:AMK589828 AWG589826:AWG589828 BGC589826:BGC589828 BPY589826:BPY589828 BZU589826:BZU589828 CJQ589826:CJQ589828 CTM589826:CTM589828 DDI589826:DDI589828 DNE589826:DNE589828 DXA589826:DXA589828 EGW589826:EGW589828 EQS589826:EQS589828 FAO589826:FAO589828 FKK589826:FKK589828 FUG589826:FUG589828 GEC589826:GEC589828 GNY589826:GNY589828 GXU589826:GXU589828 HHQ589826:HHQ589828 HRM589826:HRM589828 IBI589826:IBI589828 ILE589826:ILE589828 IVA589826:IVA589828 JEW589826:JEW589828 JOS589826:JOS589828 JYO589826:JYO589828 KIK589826:KIK589828 KSG589826:KSG589828 LCC589826:LCC589828 LLY589826:LLY589828 LVU589826:LVU589828 MFQ589826:MFQ589828 MPM589826:MPM589828 MZI589826:MZI589828 NJE589826:NJE589828 NTA589826:NTA589828 OCW589826:OCW589828 OMS589826:OMS589828 OWO589826:OWO589828 PGK589826:PGK589828 PQG589826:PQG589828 QAC589826:QAC589828 QJY589826:QJY589828 QTU589826:QTU589828 RDQ589826:RDQ589828 RNM589826:RNM589828 RXI589826:RXI589828 SHE589826:SHE589828 SRA589826:SRA589828 TAW589826:TAW589828 TKS589826:TKS589828 TUO589826:TUO589828 UEK589826:UEK589828 UOG589826:UOG589828 UYC589826:UYC589828 VHY589826:VHY589828 VRU589826:VRU589828 WBQ589826:WBQ589828 WLM589826:WLM589828 WVI589826:WVI589828 B655362:B655364 IW655362:IW655364 SS655362:SS655364 ACO655362:ACO655364 AMK655362:AMK655364 AWG655362:AWG655364 BGC655362:BGC655364 BPY655362:BPY655364 BZU655362:BZU655364 CJQ655362:CJQ655364 CTM655362:CTM655364 DDI655362:DDI655364 DNE655362:DNE655364 DXA655362:DXA655364 EGW655362:EGW655364 EQS655362:EQS655364 FAO655362:FAO655364 FKK655362:FKK655364 FUG655362:FUG655364 GEC655362:GEC655364 GNY655362:GNY655364 GXU655362:GXU655364 HHQ655362:HHQ655364 HRM655362:HRM655364 IBI655362:IBI655364 ILE655362:ILE655364 IVA655362:IVA655364 JEW655362:JEW655364 JOS655362:JOS655364 JYO655362:JYO655364 KIK655362:KIK655364 KSG655362:KSG655364 LCC655362:LCC655364 LLY655362:LLY655364 LVU655362:LVU655364 MFQ655362:MFQ655364 MPM655362:MPM655364 MZI655362:MZI655364 NJE655362:NJE655364 NTA655362:NTA655364 OCW655362:OCW655364 OMS655362:OMS655364 OWO655362:OWO655364 PGK655362:PGK655364 PQG655362:PQG655364 QAC655362:QAC655364 QJY655362:QJY655364 QTU655362:QTU655364 RDQ655362:RDQ655364 RNM655362:RNM655364 RXI655362:RXI655364 SHE655362:SHE655364 SRA655362:SRA655364 TAW655362:TAW655364 TKS655362:TKS655364 TUO655362:TUO655364 UEK655362:UEK655364 UOG655362:UOG655364 UYC655362:UYC655364 VHY655362:VHY655364 VRU655362:VRU655364 WBQ655362:WBQ655364 WLM655362:WLM655364 WVI655362:WVI655364 B720898:B720900 IW720898:IW720900 SS720898:SS720900 ACO720898:ACO720900 AMK720898:AMK720900 AWG720898:AWG720900 BGC720898:BGC720900 BPY720898:BPY720900 BZU720898:BZU720900 CJQ720898:CJQ720900 CTM720898:CTM720900 DDI720898:DDI720900 DNE720898:DNE720900 DXA720898:DXA720900 EGW720898:EGW720900 EQS720898:EQS720900 FAO720898:FAO720900 FKK720898:FKK720900 FUG720898:FUG720900 GEC720898:GEC720900 GNY720898:GNY720900 GXU720898:GXU720900 HHQ720898:HHQ720900 HRM720898:HRM720900 IBI720898:IBI720900 ILE720898:ILE720900 IVA720898:IVA720900 JEW720898:JEW720900 JOS720898:JOS720900 JYO720898:JYO720900 KIK720898:KIK720900 KSG720898:KSG720900 LCC720898:LCC720900 LLY720898:LLY720900 LVU720898:LVU720900 MFQ720898:MFQ720900 MPM720898:MPM720900 MZI720898:MZI720900 NJE720898:NJE720900 NTA720898:NTA720900 OCW720898:OCW720900 OMS720898:OMS720900 OWO720898:OWO720900 PGK720898:PGK720900 PQG720898:PQG720900 QAC720898:QAC720900 QJY720898:QJY720900 QTU720898:QTU720900 RDQ720898:RDQ720900 RNM720898:RNM720900 RXI720898:RXI720900 SHE720898:SHE720900 SRA720898:SRA720900 TAW720898:TAW720900 TKS720898:TKS720900 TUO720898:TUO720900 UEK720898:UEK720900 UOG720898:UOG720900 UYC720898:UYC720900 VHY720898:VHY720900 VRU720898:VRU720900 WBQ720898:WBQ720900 WLM720898:WLM720900 WVI720898:WVI720900 B786434:B786436 IW786434:IW786436 SS786434:SS786436 ACO786434:ACO786436 AMK786434:AMK786436 AWG786434:AWG786436 BGC786434:BGC786436 BPY786434:BPY786436 BZU786434:BZU786436 CJQ786434:CJQ786436 CTM786434:CTM786436 DDI786434:DDI786436 DNE786434:DNE786436 DXA786434:DXA786436 EGW786434:EGW786436 EQS786434:EQS786436 FAO786434:FAO786436 FKK786434:FKK786436 FUG786434:FUG786436 GEC786434:GEC786436 GNY786434:GNY786436 GXU786434:GXU786436 HHQ786434:HHQ786436 HRM786434:HRM786436 IBI786434:IBI786436 ILE786434:ILE786436 IVA786434:IVA786436 JEW786434:JEW786436 JOS786434:JOS786436 JYO786434:JYO786436 KIK786434:KIK786436 KSG786434:KSG786436 LCC786434:LCC786436 LLY786434:LLY786436 LVU786434:LVU786436 MFQ786434:MFQ786436 MPM786434:MPM786436 MZI786434:MZI786436 NJE786434:NJE786436 NTA786434:NTA786436 OCW786434:OCW786436 OMS786434:OMS786436 OWO786434:OWO786436 PGK786434:PGK786436 PQG786434:PQG786436 QAC786434:QAC786436 QJY786434:QJY786436 QTU786434:QTU786436 RDQ786434:RDQ786436 RNM786434:RNM786436 RXI786434:RXI786436 SHE786434:SHE786436 SRA786434:SRA786436 TAW786434:TAW786436 TKS786434:TKS786436 TUO786434:TUO786436 UEK786434:UEK786436 UOG786434:UOG786436 UYC786434:UYC786436 VHY786434:VHY786436 VRU786434:VRU786436 WBQ786434:WBQ786436 WLM786434:WLM786436 WVI786434:WVI786436 B851970:B851972 IW851970:IW851972 SS851970:SS851972 ACO851970:ACO851972 AMK851970:AMK851972 AWG851970:AWG851972 BGC851970:BGC851972 BPY851970:BPY851972 BZU851970:BZU851972 CJQ851970:CJQ851972 CTM851970:CTM851972 DDI851970:DDI851972 DNE851970:DNE851972 DXA851970:DXA851972 EGW851970:EGW851972 EQS851970:EQS851972 FAO851970:FAO851972 FKK851970:FKK851972 FUG851970:FUG851972 GEC851970:GEC851972 GNY851970:GNY851972 GXU851970:GXU851972 HHQ851970:HHQ851972 HRM851970:HRM851972 IBI851970:IBI851972 ILE851970:ILE851972 IVA851970:IVA851972 JEW851970:JEW851972 JOS851970:JOS851972 JYO851970:JYO851972 KIK851970:KIK851972 KSG851970:KSG851972 LCC851970:LCC851972 LLY851970:LLY851972 LVU851970:LVU851972 MFQ851970:MFQ851972 MPM851970:MPM851972 MZI851970:MZI851972 NJE851970:NJE851972 NTA851970:NTA851972 OCW851970:OCW851972 OMS851970:OMS851972 OWO851970:OWO851972 PGK851970:PGK851972 PQG851970:PQG851972 QAC851970:QAC851972 QJY851970:QJY851972 QTU851970:QTU851972 RDQ851970:RDQ851972 RNM851970:RNM851972 RXI851970:RXI851972 SHE851970:SHE851972 SRA851970:SRA851972 TAW851970:TAW851972 TKS851970:TKS851972 TUO851970:TUO851972 UEK851970:UEK851972 UOG851970:UOG851972 UYC851970:UYC851972 VHY851970:VHY851972 VRU851970:VRU851972 WBQ851970:WBQ851972 WLM851970:WLM851972 WVI851970:WVI851972 B917506:B917508 IW917506:IW917508 SS917506:SS917508 ACO917506:ACO917508 AMK917506:AMK917508 AWG917506:AWG917508 BGC917506:BGC917508 BPY917506:BPY917508 BZU917506:BZU917508 CJQ917506:CJQ917508 CTM917506:CTM917508 DDI917506:DDI917508 DNE917506:DNE917508 DXA917506:DXA917508 EGW917506:EGW917508 EQS917506:EQS917508 FAO917506:FAO917508 FKK917506:FKK917508 FUG917506:FUG917508 GEC917506:GEC917508 GNY917506:GNY917508 GXU917506:GXU917508 HHQ917506:HHQ917508 HRM917506:HRM917508 IBI917506:IBI917508 ILE917506:ILE917508 IVA917506:IVA917508 JEW917506:JEW917508 JOS917506:JOS917508 JYO917506:JYO917508 KIK917506:KIK917508 KSG917506:KSG917508 LCC917506:LCC917508 LLY917506:LLY917508 LVU917506:LVU917508 MFQ917506:MFQ917508 MPM917506:MPM917508 MZI917506:MZI917508 NJE917506:NJE917508 NTA917506:NTA917508 OCW917506:OCW917508 OMS917506:OMS917508 OWO917506:OWO917508 PGK917506:PGK917508 PQG917506:PQG917508 QAC917506:QAC917508 QJY917506:QJY917508 QTU917506:QTU917508 RDQ917506:RDQ917508 RNM917506:RNM917508 RXI917506:RXI917508 SHE917506:SHE917508 SRA917506:SRA917508 TAW917506:TAW917508 TKS917506:TKS917508 TUO917506:TUO917508 UEK917506:UEK917508 UOG917506:UOG917508 UYC917506:UYC917508 VHY917506:VHY917508 VRU917506:VRU917508 WBQ917506:WBQ917508 WLM917506:WLM917508 WVI917506:WVI917508 B983042:B983044 IW983042:IW983044 SS983042:SS983044 ACO983042:ACO983044 AMK983042:AMK983044 AWG983042:AWG983044 BGC983042:BGC983044 BPY983042:BPY983044 BZU983042:BZU983044 CJQ983042:CJQ983044 CTM983042:CTM983044 DDI983042:DDI983044 DNE983042:DNE983044 DXA983042:DXA983044 EGW983042:EGW983044 EQS983042:EQS983044 FAO983042:FAO983044 FKK983042:FKK983044 FUG983042:FUG983044 GEC983042:GEC983044 GNY983042:GNY983044 GXU983042:GXU983044 HHQ983042:HHQ983044 HRM983042:HRM983044 IBI983042:IBI983044 ILE983042:ILE983044 IVA983042:IVA983044 JEW983042:JEW983044 JOS983042:JOS983044 JYO983042:JYO983044 KIK983042:KIK983044 KSG983042:KSG983044 LCC983042:LCC983044 LLY983042:LLY983044 LVU983042:LVU983044 MFQ983042:MFQ983044 MPM983042:MPM983044 MZI983042:MZI983044 NJE983042:NJE983044 NTA983042:NTA983044 OCW983042:OCW983044 OMS983042:OMS983044 OWO983042:OWO983044 PGK983042:PGK983044 PQG983042:PQG983044 QAC983042:QAC983044 QJY983042:QJY983044 QTU983042:QTU983044 RDQ983042:RDQ983044 RNM983042:RNM983044 RXI983042:RXI983044 SHE983042:SHE983044 SRA983042:SRA983044 TAW983042:TAW983044 TKS983042:TKS983044 TUO983042:TUO983044 UEK983042:UEK983044 UOG983042:UOG983044 UYC983042:UYC983044 VHY983042:VHY983044 VRU983042:VRU983044 WBQ983042:WBQ983044 WLM983042:WLM983044 WVI983042:WVI983044 B65504:B65507 IW65504:IW65507 SS65504:SS65507 ACO65504:ACO65507 AMK65504:AMK65507 AWG65504:AWG65507 BGC65504:BGC65507 BPY65504:BPY65507 BZU65504:BZU65507 CJQ65504:CJQ65507 CTM65504:CTM65507 DDI65504:DDI65507 DNE65504:DNE65507 DXA65504:DXA65507 EGW65504:EGW65507 EQS65504:EQS65507 FAO65504:FAO65507 FKK65504:FKK65507 FUG65504:FUG65507 GEC65504:GEC65507 GNY65504:GNY65507 GXU65504:GXU65507 HHQ65504:HHQ65507 HRM65504:HRM65507 IBI65504:IBI65507 ILE65504:ILE65507 IVA65504:IVA65507 JEW65504:JEW65507 JOS65504:JOS65507 JYO65504:JYO65507 KIK65504:KIK65507 KSG65504:KSG65507 LCC65504:LCC65507 LLY65504:LLY65507 LVU65504:LVU65507 MFQ65504:MFQ65507 MPM65504:MPM65507 MZI65504:MZI65507 NJE65504:NJE65507 NTA65504:NTA65507 OCW65504:OCW65507 OMS65504:OMS65507 OWO65504:OWO65507 PGK65504:PGK65507 PQG65504:PQG65507 QAC65504:QAC65507 QJY65504:QJY65507 QTU65504:QTU65507 RDQ65504:RDQ65507 RNM65504:RNM65507 RXI65504:RXI65507 SHE65504:SHE65507 SRA65504:SRA65507 TAW65504:TAW65507 TKS65504:TKS65507 TUO65504:TUO65507 UEK65504:UEK65507 UOG65504:UOG65507 UYC65504:UYC65507 VHY65504:VHY65507 VRU65504:VRU65507 WBQ65504:WBQ65507 WLM65504:WLM65507 WVI65504:WVI65507 B131040:B131043 IW131040:IW131043 SS131040:SS131043 ACO131040:ACO131043 AMK131040:AMK131043 AWG131040:AWG131043 BGC131040:BGC131043 BPY131040:BPY131043 BZU131040:BZU131043 CJQ131040:CJQ131043 CTM131040:CTM131043 DDI131040:DDI131043 DNE131040:DNE131043 DXA131040:DXA131043 EGW131040:EGW131043 EQS131040:EQS131043 FAO131040:FAO131043 FKK131040:FKK131043 FUG131040:FUG131043 GEC131040:GEC131043 GNY131040:GNY131043 GXU131040:GXU131043 HHQ131040:HHQ131043 HRM131040:HRM131043 IBI131040:IBI131043 ILE131040:ILE131043 IVA131040:IVA131043 JEW131040:JEW131043 JOS131040:JOS131043 JYO131040:JYO131043 KIK131040:KIK131043 KSG131040:KSG131043 LCC131040:LCC131043 LLY131040:LLY131043 LVU131040:LVU131043 MFQ131040:MFQ131043 MPM131040:MPM131043 MZI131040:MZI131043 NJE131040:NJE131043 NTA131040:NTA131043 OCW131040:OCW131043 OMS131040:OMS131043 OWO131040:OWO131043 PGK131040:PGK131043 PQG131040:PQG131043 QAC131040:QAC131043 QJY131040:QJY131043 QTU131040:QTU131043 RDQ131040:RDQ131043 RNM131040:RNM131043 RXI131040:RXI131043 SHE131040:SHE131043 SRA131040:SRA131043 TAW131040:TAW131043 TKS131040:TKS131043 TUO131040:TUO131043 UEK131040:UEK131043 UOG131040:UOG131043 UYC131040:UYC131043 VHY131040:VHY131043 VRU131040:VRU131043 WBQ131040:WBQ131043 WLM131040:WLM131043 WVI131040:WVI131043 B196576:B196579 IW196576:IW196579 SS196576:SS196579 ACO196576:ACO196579 AMK196576:AMK196579 AWG196576:AWG196579 BGC196576:BGC196579 BPY196576:BPY196579 BZU196576:BZU196579 CJQ196576:CJQ196579 CTM196576:CTM196579 DDI196576:DDI196579 DNE196576:DNE196579 DXA196576:DXA196579 EGW196576:EGW196579 EQS196576:EQS196579 FAO196576:FAO196579 FKK196576:FKK196579 FUG196576:FUG196579 GEC196576:GEC196579 GNY196576:GNY196579 GXU196576:GXU196579 HHQ196576:HHQ196579 HRM196576:HRM196579 IBI196576:IBI196579 ILE196576:ILE196579 IVA196576:IVA196579 JEW196576:JEW196579 JOS196576:JOS196579 JYO196576:JYO196579 KIK196576:KIK196579 KSG196576:KSG196579 LCC196576:LCC196579 LLY196576:LLY196579 LVU196576:LVU196579 MFQ196576:MFQ196579 MPM196576:MPM196579 MZI196576:MZI196579 NJE196576:NJE196579 NTA196576:NTA196579 OCW196576:OCW196579 OMS196576:OMS196579 OWO196576:OWO196579 PGK196576:PGK196579 PQG196576:PQG196579 QAC196576:QAC196579 QJY196576:QJY196579 QTU196576:QTU196579 RDQ196576:RDQ196579 RNM196576:RNM196579 RXI196576:RXI196579 SHE196576:SHE196579 SRA196576:SRA196579 TAW196576:TAW196579 TKS196576:TKS196579 TUO196576:TUO196579 UEK196576:UEK196579 UOG196576:UOG196579 UYC196576:UYC196579 VHY196576:VHY196579 VRU196576:VRU196579 WBQ196576:WBQ196579 WLM196576:WLM196579 WVI196576:WVI196579 B262112:B262115 IW262112:IW262115 SS262112:SS262115 ACO262112:ACO262115 AMK262112:AMK262115 AWG262112:AWG262115 BGC262112:BGC262115 BPY262112:BPY262115 BZU262112:BZU262115 CJQ262112:CJQ262115 CTM262112:CTM262115 DDI262112:DDI262115 DNE262112:DNE262115 DXA262112:DXA262115 EGW262112:EGW262115 EQS262112:EQS262115 FAO262112:FAO262115 FKK262112:FKK262115 FUG262112:FUG262115 GEC262112:GEC262115 GNY262112:GNY262115 GXU262112:GXU262115 HHQ262112:HHQ262115 HRM262112:HRM262115 IBI262112:IBI262115 ILE262112:ILE262115 IVA262112:IVA262115 JEW262112:JEW262115 JOS262112:JOS262115 JYO262112:JYO262115 KIK262112:KIK262115 KSG262112:KSG262115 LCC262112:LCC262115 LLY262112:LLY262115 LVU262112:LVU262115 MFQ262112:MFQ262115 MPM262112:MPM262115 MZI262112:MZI262115 NJE262112:NJE262115 NTA262112:NTA262115 OCW262112:OCW262115 OMS262112:OMS262115 OWO262112:OWO262115 PGK262112:PGK262115 PQG262112:PQG262115 QAC262112:QAC262115 QJY262112:QJY262115 QTU262112:QTU262115 RDQ262112:RDQ262115 RNM262112:RNM262115 RXI262112:RXI262115 SHE262112:SHE262115 SRA262112:SRA262115 TAW262112:TAW262115 TKS262112:TKS262115 TUO262112:TUO262115 UEK262112:UEK262115 UOG262112:UOG262115 UYC262112:UYC262115 VHY262112:VHY262115 VRU262112:VRU262115 WBQ262112:WBQ262115 WLM262112:WLM262115 WVI262112:WVI262115 B327648:B327651 IW327648:IW327651 SS327648:SS327651 ACO327648:ACO327651 AMK327648:AMK327651 AWG327648:AWG327651 BGC327648:BGC327651 BPY327648:BPY327651 BZU327648:BZU327651 CJQ327648:CJQ327651 CTM327648:CTM327651 DDI327648:DDI327651 DNE327648:DNE327651 DXA327648:DXA327651 EGW327648:EGW327651 EQS327648:EQS327651 FAO327648:FAO327651 FKK327648:FKK327651 FUG327648:FUG327651 GEC327648:GEC327651 GNY327648:GNY327651 GXU327648:GXU327651 HHQ327648:HHQ327651 HRM327648:HRM327651 IBI327648:IBI327651 ILE327648:ILE327651 IVA327648:IVA327651 JEW327648:JEW327651 JOS327648:JOS327651 JYO327648:JYO327651 KIK327648:KIK327651 KSG327648:KSG327651 LCC327648:LCC327651 LLY327648:LLY327651 LVU327648:LVU327651 MFQ327648:MFQ327651 MPM327648:MPM327651 MZI327648:MZI327651 NJE327648:NJE327651 NTA327648:NTA327651 OCW327648:OCW327651 OMS327648:OMS327651 OWO327648:OWO327651 PGK327648:PGK327651 PQG327648:PQG327651 QAC327648:QAC327651 QJY327648:QJY327651 QTU327648:QTU327651 RDQ327648:RDQ327651 RNM327648:RNM327651 RXI327648:RXI327651 SHE327648:SHE327651 SRA327648:SRA327651 TAW327648:TAW327651 TKS327648:TKS327651 TUO327648:TUO327651 UEK327648:UEK327651 UOG327648:UOG327651 UYC327648:UYC327651 VHY327648:VHY327651 VRU327648:VRU327651 WBQ327648:WBQ327651 WLM327648:WLM327651 WVI327648:WVI327651 B393184:B393187 IW393184:IW393187 SS393184:SS393187 ACO393184:ACO393187 AMK393184:AMK393187 AWG393184:AWG393187 BGC393184:BGC393187 BPY393184:BPY393187 BZU393184:BZU393187 CJQ393184:CJQ393187 CTM393184:CTM393187 DDI393184:DDI393187 DNE393184:DNE393187 DXA393184:DXA393187 EGW393184:EGW393187 EQS393184:EQS393187 FAO393184:FAO393187 FKK393184:FKK393187 FUG393184:FUG393187 GEC393184:GEC393187 GNY393184:GNY393187 GXU393184:GXU393187 HHQ393184:HHQ393187 HRM393184:HRM393187 IBI393184:IBI393187 ILE393184:ILE393187 IVA393184:IVA393187 JEW393184:JEW393187 JOS393184:JOS393187 JYO393184:JYO393187 KIK393184:KIK393187 KSG393184:KSG393187 LCC393184:LCC393187 LLY393184:LLY393187 LVU393184:LVU393187 MFQ393184:MFQ393187 MPM393184:MPM393187 MZI393184:MZI393187 NJE393184:NJE393187 NTA393184:NTA393187 OCW393184:OCW393187 OMS393184:OMS393187 OWO393184:OWO393187 PGK393184:PGK393187 PQG393184:PQG393187 QAC393184:QAC393187 QJY393184:QJY393187 QTU393184:QTU393187 RDQ393184:RDQ393187 RNM393184:RNM393187 RXI393184:RXI393187 SHE393184:SHE393187 SRA393184:SRA393187 TAW393184:TAW393187 TKS393184:TKS393187 TUO393184:TUO393187 UEK393184:UEK393187 UOG393184:UOG393187 UYC393184:UYC393187 VHY393184:VHY393187 VRU393184:VRU393187 WBQ393184:WBQ393187 WLM393184:WLM393187 WVI393184:WVI393187 B458720:B458723 IW458720:IW458723 SS458720:SS458723 ACO458720:ACO458723 AMK458720:AMK458723 AWG458720:AWG458723 BGC458720:BGC458723 BPY458720:BPY458723 BZU458720:BZU458723 CJQ458720:CJQ458723 CTM458720:CTM458723 DDI458720:DDI458723 DNE458720:DNE458723 DXA458720:DXA458723 EGW458720:EGW458723 EQS458720:EQS458723 FAO458720:FAO458723 FKK458720:FKK458723 FUG458720:FUG458723 GEC458720:GEC458723 GNY458720:GNY458723 GXU458720:GXU458723 HHQ458720:HHQ458723 HRM458720:HRM458723 IBI458720:IBI458723 ILE458720:ILE458723 IVA458720:IVA458723 JEW458720:JEW458723 JOS458720:JOS458723 JYO458720:JYO458723 KIK458720:KIK458723 KSG458720:KSG458723 LCC458720:LCC458723 LLY458720:LLY458723 LVU458720:LVU458723 MFQ458720:MFQ458723 MPM458720:MPM458723 MZI458720:MZI458723 NJE458720:NJE458723 NTA458720:NTA458723 OCW458720:OCW458723 OMS458720:OMS458723 OWO458720:OWO458723 PGK458720:PGK458723 PQG458720:PQG458723 QAC458720:QAC458723 QJY458720:QJY458723 QTU458720:QTU458723 RDQ458720:RDQ458723 RNM458720:RNM458723 RXI458720:RXI458723 SHE458720:SHE458723 SRA458720:SRA458723 TAW458720:TAW458723 TKS458720:TKS458723 TUO458720:TUO458723 UEK458720:UEK458723 UOG458720:UOG458723 UYC458720:UYC458723 VHY458720:VHY458723 VRU458720:VRU458723 WBQ458720:WBQ458723 WLM458720:WLM458723 WVI458720:WVI458723 B524256:B524259 IW524256:IW524259 SS524256:SS524259 ACO524256:ACO524259 AMK524256:AMK524259 AWG524256:AWG524259 BGC524256:BGC524259 BPY524256:BPY524259 BZU524256:BZU524259 CJQ524256:CJQ524259 CTM524256:CTM524259 DDI524256:DDI524259 DNE524256:DNE524259 DXA524256:DXA524259 EGW524256:EGW524259 EQS524256:EQS524259 FAO524256:FAO524259 FKK524256:FKK524259 FUG524256:FUG524259 GEC524256:GEC524259 GNY524256:GNY524259 GXU524256:GXU524259 HHQ524256:HHQ524259 HRM524256:HRM524259 IBI524256:IBI524259 ILE524256:ILE524259 IVA524256:IVA524259 JEW524256:JEW524259 JOS524256:JOS524259 JYO524256:JYO524259 KIK524256:KIK524259 KSG524256:KSG524259 LCC524256:LCC524259 LLY524256:LLY524259 LVU524256:LVU524259 MFQ524256:MFQ524259 MPM524256:MPM524259 MZI524256:MZI524259 NJE524256:NJE524259 NTA524256:NTA524259 OCW524256:OCW524259 OMS524256:OMS524259 OWO524256:OWO524259 PGK524256:PGK524259 PQG524256:PQG524259 QAC524256:QAC524259 QJY524256:QJY524259 QTU524256:QTU524259 RDQ524256:RDQ524259 RNM524256:RNM524259 RXI524256:RXI524259 SHE524256:SHE524259 SRA524256:SRA524259 TAW524256:TAW524259 TKS524256:TKS524259 TUO524256:TUO524259 UEK524256:UEK524259 UOG524256:UOG524259 UYC524256:UYC524259 VHY524256:VHY524259 VRU524256:VRU524259 WBQ524256:WBQ524259 WLM524256:WLM524259 WVI524256:WVI524259 B589792:B589795 IW589792:IW589795 SS589792:SS589795 ACO589792:ACO589795 AMK589792:AMK589795 AWG589792:AWG589795 BGC589792:BGC589795 BPY589792:BPY589795 BZU589792:BZU589795 CJQ589792:CJQ589795 CTM589792:CTM589795 DDI589792:DDI589795 DNE589792:DNE589795 DXA589792:DXA589795 EGW589792:EGW589795 EQS589792:EQS589795 FAO589792:FAO589795 FKK589792:FKK589795 FUG589792:FUG589795 GEC589792:GEC589795 GNY589792:GNY589795 GXU589792:GXU589795 HHQ589792:HHQ589795 HRM589792:HRM589795 IBI589792:IBI589795 ILE589792:ILE589795 IVA589792:IVA589795 JEW589792:JEW589795 JOS589792:JOS589795 JYO589792:JYO589795 KIK589792:KIK589795 KSG589792:KSG589795 LCC589792:LCC589795 LLY589792:LLY589795 LVU589792:LVU589795 MFQ589792:MFQ589795 MPM589792:MPM589795 MZI589792:MZI589795 NJE589792:NJE589795 NTA589792:NTA589795 OCW589792:OCW589795 OMS589792:OMS589795 OWO589792:OWO589795 PGK589792:PGK589795 PQG589792:PQG589795 QAC589792:QAC589795 QJY589792:QJY589795 QTU589792:QTU589795 RDQ589792:RDQ589795 RNM589792:RNM589795 RXI589792:RXI589795 SHE589792:SHE589795 SRA589792:SRA589795 TAW589792:TAW589795 TKS589792:TKS589795 TUO589792:TUO589795 UEK589792:UEK589795 UOG589792:UOG589795 UYC589792:UYC589795 VHY589792:VHY589795 VRU589792:VRU589795 WBQ589792:WBQ589795 WLM589792:WLM589795 WVI589792:WVI589795 B655328:B655331 IW655328:IW655331 SS655328:SS655331 ACO655328:ACO655331 AMK655328:AMK655331 AWG655328:AWG655331 BGC655328:BGC655331 BPY655328:BPY655331 BZU655328:BZU655331 CJQ655328:CJQ655331 CTM655328:CTM655331 DDI655328:DDI655331 DNE655328:DNE655331 DXA655328:DXA655331 EGW655328:EGW655331 EQS655328:EQS655331 FAO655328:FAO655331 FKK655328:FKK655331 FUG655328:FUG655331 GEC655328:GEC655331 GNY655328:GNY655331 GXU655328:GXU655331 HHQ655328:HHQ655331 HRM655328:HRM655331 IBI655328:IBI655331 ILE655328:ILE655331 IVA655328:IVA655331 JEW655328:JEW655331 JOS655328:JOS655331 JYO655328:JYO655331 KIK655328:KIK655331 KSG655328:KSG655331 LCC655328:LCC655331 LLY655328:LLY655331 LVU655328:LVU655331 MFQ655328:MFQ655331 MPM655328:MPM655331 MZI655328:MZI655331 NJE655328:NJE655331 NTA655328:NTA655331 OCW655328:OCW655331 OMS655328:OMS655331 OWO655328:OWO655331 PGK655328:PGK655331 PQG655328:PQG655331 QAC655328:QAC655331 QJY655328:QJY655331 QTU655328:QTU655331 RDQ655328:RDQ655331 RNM655328:RNM655331 RXI655328:RXI655331 SHE655328:SHE655331 SRA655328:SRA655331 TAW655328:TAW655331 TKS655328:TKS655331 TUO655328:TUO655331 UEK655328:UEK655331 UOG655328:UOG655331 UYC655328:UYC655331 VHY655328:VHY655331 VRU655328:VRU655331 WBQ655328:WBQ655331 WLM655328:WLM655331 WVI655328:WVI655331 B720864:B720867 IW720864:IW720867 SS720864:SS720867 ACO720864:ACO720867 AMK720864:AMK720867 AWG720864:AWG720867 BGC720864:BGC720867 BPY720864:BPY720867 BZU720864:BZU720867 CJQ720864:CJQ720867 CTM720864:CTM720867 DDI720864:DDI720867 DNE720864:DNE720867 DXA720864:DXA720867 EGW720864:EGW720867 EQS720864:EQS720867 FAO720864:FAO720867 FKK720864:FKK720867 FUG720864:FUG720867 GEC720864:GEC720867 GNY720864:GNY720867 GXU720864:GXU720867 HHQ720864:HHQ720867 HRM720864:HRM720867 IBI720864:IBI720867 ILE720864:ILE720867 IVA720864:IVA720867 JEW720864:JEW720867 JOS720864:JOS720867 JYO720864:JYO720867 KIK720864:KIK720867 KSG720864:KSG720867 LCC720864:LCC720867 LLY720864:LLY720867 LVU720864:LVU720867 MFQ720864:MFQ720867 MPM720864:MPM720867 MZI720864:MZI720867 NJE720864:NJE720867 NTA720864:NTA720867 OCW720864:OCW720867 OMS720864:OMS720867 OWO720864:OWO720867 PGK720864:PGK720867 PQG720864:PQG720867 QAC720864:QAC720867 QJY720864:QJY720867 QTU720864:QTU720867 RDQ720864:RDQ720867 RNM720864:RNM720867 RXI720864:RXI720867 SHE720864:SHE720867 SRA720864:SRA720867 TAW720864:TAW720867 TKS720864:TKS720867 TUO720864:TUO720867 UEK720864:UEK720867 UOG720864:UOG720867 UYC720864:UYC720867 VHY720864:VHY720867 VRU720864:VRU720867 WBQ720864:WBQ720867 WLM720864:WLM720867 WVI720864:WVI720867 B786400:B786403 IW786400:IW786403 SS786400:SS786403 ACO786400:ACO786403 AMK786400:AMK786403 AWG786400:AWG786403 BGC786400:BGC786403 BPY786400:BPY786403 BZU786400:BZU786403 CJQ786400:CJQ786403 CTM786400:CTM786403 DDI786400:DDI786403 DNE786400:DNE786403 DXA786400:DXA786403 EGW786400:EGW786403 EQS786400:EQS786403 FAO786400:FAO786403 FKK786400:FKK786403 FUG786400:FUG786403 GEC786400:GEC786403 GNY786400:GNY786403 GXU786400:GXU786403 HHQ786400:HHQ786403 HRM786400:HRM786403 IBI786400:IBI786403 ILE786400:ILE786403 IVA786400:IVA786403 JEW786400:JEW786403 JOS786400:JOS786403 JYO786400:JYO786403 KIK786400:KIK786403 KSG786400:KSG786403 LCC786400:LCC786403 LLY786400:LLY786403 LVU786400:LVU786403 MFQ786400:MFQ786403 MPM786400:MPM786403 MZI786400:MZI786403 NJE786400:NJE786403 NTA786400:NTA786403 OCW786400:OCW786403 OMS786400:OMS786403 OWO786400:OWO786403 PGK786400:PGK786403 PQG786400:PQG786403 QAC786400:QAC786403 QJY786400:QJY786403 QTU786400:QTU786403 RDQ786400:RDQ786403 RNM786400:RNM786403 RXI786400:RXI786403 SHE786400:SHE786403 SRA786400:SRA786403 TAW786400:TAW786403 TKS786400:TKS786403 TUO786400:TUO786403 UEK786400:UEK786403 UOG786400:UOG786403 UYC786400:UYC786403 VHY786400:VHY786403 VRU786400:VRU786403 WBQ786400:WBQ786403 WLM786400:WLM786403 WVI786400:WVI786403 B851936:B851939 IW851936:IW851939 SS851936:SS851939 ACO851936:ACO851939 AMK851936:AMK851939 AWG851936:AWG851939 BGC851936:BGC851939 BPY851936:BPY851939 BZU851936:BZU851939 CJQ851936:CJQ851939 CTM851936:CTM851939 DDI851936:DDI851939 DNE851936:DNE851939 DXA851936:DXA851939 EGW851936:EGW851939 EQS851936:EQS851939 FAO851936:FAO851939 FKK851936:FKK851939 FUG851936:FUG851939 GEC851936:GEC851939 GNY851936:GNY851939 GXU851936:GXU851939 HHQ851936:HHQ851939 HRM851936:HRM851939 IBI851936:IBI851939 ILE851936:ILE851939 IVA851936:IVA851939 JEW851936:JEW851939 JOS851936:JOS851939 JYO851936:JYO851939 KIK851936:KIK851939 KSG851936:KSG851939 LCC851936:LCC851939 LLY851936:LLY851939 LVU851936:LVU851939 MFQ851936:MFQ851939 MPM851936:MPM851939 MZI851936:MZI851939 NJE851936:NJE851939 NTA851936:NTA851939 OCW851936:OCW851939 OMS851936:OMS851939 OWO851936:OWO851939 PGK851936:PGK851939 PQG851936:PQG851939 QAC851936:QAC851939 QJY851936:QJY851939 QTU851936:QTU851939 RDQ851936:RDQ851939 RNM851936:RNM851939 RXI851936:RXI851939 SHE851936:SHE851939 SRA851936:SRA851939 TAW851936:TAW851939 TKS851936:TKS851939 TUO851936:TUO851939 UEK851936:UEK851939 UOG851936:UOG851939 UYC851936:UYC851939 VHY851936:VHY851939 VRU851936:VRU851939 WBQ851936:WBQ851939 WLM851936:WLM851939 WVI851936:WVI851939 B917472:B917475 IW917472:IW917475 SS917472:SS917475 ACO917472:ACO917475 AMK917472:AMK917475 AWG917472:AWG917475 BGC917472:BGC917475 BPY917472:BPY917475 BZU917472:BZU917475 CJQ917472:CJQ917475 CTM917472:CTM917475 DDI917472:DDI917475 DNE917472:DNE917475 DXA917472:DXA917475 EGW917472:EGW917475 EQS917472:EQS917475 FAO917472:FAO917475 FKK917472:FKK917475 FUG917472:FUG917475 GEC917472:GEC917475 GNY917472:GNY917475 GXU917472:GXU917475 HHQ917472:HHQ917475 HRM917472:HRM917475 IBI917472:IBI917475 ILE917472:ILE917475 IVA917472:IVA917475 JEW917472:JEW917475 JOS917472:JOS917475 JYO917472:JYO917475 KIK917472:KIK917475 KSG917472:KSG917475 LCC917472:LCC917475 LLY917472:LLY917475 LVU917472:LVU917475 MFQ917472:MFQ917475 MPM917472:MPM917475 MZI917472:MZI917475 NJE917472:NJE917475 NTA917472:NTA917475 OCW917472:OCW917475 OMS917472:OMS917475 OWO917472:OWO917475 PGK917472:PGK917475 PQG917472:PQG917475 QAC917472:QAC917475 QJY917472:QJY917475 QTU917472:QTU917475 RDQ917472:RDQ917475 RNM917472:RNM917475 RXI917472:RXI917475 SHE917472:SHE917475 SRA917472:SRA917475 TAW917472:TAW917475 TKS917472:TKS917475 TUO917472:TUO917475 UEK917472:UEK917475 UOG917472:UOG917475 UYC917472:UYC917475 VHY917472:VHY917475 VRU917472:VRU917475 WBQ917472:WBQ917475 WLM917472:WLM917475 WVI917472:WVI917475 B983008:B983011 IW983008:IW983011 SS983008:SS983011 ACO983008:ACO983011 AMK983008:AMK983011 AWG983008:AWG983011 BGC983008:BGC983011 BPY983008:BPY983011 BZU983008:BZU983011 CJQ983008:CJQ983011 CTM983008:CTM983011 DDI983008:DDI983011 DNE983008:DNE983011 DXA983008:DXA983011 EGW983008:EGW983011 EQS983008:EQS983011 FAO983008:FAO983011 FKK983008:FKK983011 FUG983008:FUG983011 GEC983008:GEC983011 GNY983008:GNY983011 GXU983008:GXU983011 HHQ983008:HHQ983011 HRM983008:HRM983011 IBI983008:IBI983011 ILE983008:ILE983011 IVA983008:IVA983011 JEW983008:JEW983011 JOS983008:JOS983011 JYO983008:JYO983011 KIK983008:KIK983011 KSG983008:KSG983011 LCC983008:LCC983011 LLY983008:LLY983011 LVU983008:LVU983011 MFQ983008:MFQ983011 MPM983008:MPM983011 MZI983008:MZI983011 NJE983008:NJE983011 NTA983008:NTA983011 OCW983008:OCW983011 OMS983008:OMS983011 OWO983008:OWO983011 PGK983008:PGK983011 PQG983008:PQG983011 QAC983008:QAC983011 QJY983008:QJY983011 QTU983008:QTU983011 RDQ983008:RDQ983011 RNM983008:RNM983011 RXI983008:RXI983011 SHE983008:SHE983011 SRA983008:SRA983011 TAW983008:TAW983011 TKS983008:TKS983011 TUO983008:TUO983011 UEK983008:UEK983011 UOG983008:UOG983011 UYC983008:UYC983011 VHY983008:VHY983011 VRU983008:VRU983011 WBQ983008:WBQ983011 WLM983008:WLM983011 WVI983008:WVI983011 B65509:B65514 IW65509:IW65514 SS65509:SS65514 ACO65509:ACO65514 AMK65509:AMK65514 AWG65509:AWG65514 BGC65509:BGC65514 BPY65509:BPY65514 BZU65509:BZU65514 CJQ65509:CJQ65514 CTM65509:CTM65514 DDI65509:DDI65514 DNE65509:DNE65514 DXA65509:DXA65514 EGW65509:EGW65514 EQS65509:EQS65514 FAO65509:FAO65514 FKK65509:FKK65514 FUG65509:FUG65514 GEC65509:GEC65514 GNY65509:GNY65514 GXU65509:GXU65514 HHQ65509:HHQ65514 HRM65509:HRM65514 IBI65509:IBI65514 ILE65509:ILE65514 IVA65509:IVA65514 JEW65509:JEW65514 JOS65509:JOS65514 JYO65509:JYO65514 KIK65509:KIK65514 KSG65509:KSG65514 LCC65509:LCC65514 LLY65509:LLY65514 LVU65509:LVU65514 MFQ65509:MFQ65514 MPM65509:MPM65514 MZI65509:MZI65514 NJE65509:NJE65514 NTA65509:NTA65514 OCW65509:OCW65514 OMS65509:OMS65514 OWO65509:OWO65514 PGK65509:PGK65514 PQG65509:PQG65514 QAC65509:QAC65514 QJY65509:QJY65514 QTU65509:QTU65514 RDQ65509:RDQ65514 RNM65509:RNM65514 RXI65509:RXI65514 SHE65509:SHE65514 SRA65509:SRA65514 TAW65509:TAW65514 TKS65509:TKS65514 TUO65509:TUO65514 UEK65509:UEK65514 UOG65509:UOG65514 UYC65509:UYC65514 VHY65509:VHY65514 VRU65509:VRU65514 WBQ65509:WBQ65514 WLM65509:WLM65514 WVI65509:WVI65514 B131045:B131050 IW131045:IW131050 SS131045:SS131050 ACO131045:ACO131050 AMK131045:AMK131050 AWG131045:AWG131050 BGC131045:BGC131050 BPY131045:BPY131050 BZU131045:BZU131050 CJQ131045:CJQ131050 CTM131045:CTM131050 DDI131045:DDI131050 DNE131045:DNE131050 DXA131045:DXA131050 EGW131045:EGW131050 EQS131045:EQS131050 FAO131045:FAO131050 FKK131045:FKK131050 FUG131045:FUG131050 GEC131045:GEC131050 GNY131045:GNY131050 GXU131045:GXU131050 HHQ131045:HHQ131050 HRM131045:HRM131050 IBI131045:IBI131050 ILE131045:ILE131050 IVA131045:IVA131050 JEW131045:JEW131050 JOS131045:JOS131050 JYO131045:JYO131050 KIK131045:KIK131050 KSG131045:KSG131050 LCC131045:LCC131050 LLY131045:LLY131050 LVU131045:LVU131050 MFQ131045:MFQ131050 MPM131045:MPM131050 MZI131045:MZI131050 NJE131045:NJE131050 NTA131045:NTA131050 OCW131045:OCW131050 OMS131045:OMS131050 OWO131045:OWO131050 PGK131045:PGK131050 PQG131045:PQG131050 QAC131045:QAC131050 QJY131045:QJY131050 QTU131045:QTU131050 RDQ131045:RDQ131050 RNM131045:RNM131050 RXI131045:RXI131050 SHE131045:SHE131050 SRA131045:SRA131050 TAW131045:TAW131050 TKS131045:TKS131050 TUO131045:TUO131050 UEK131045:UEK131050 UOG131045:UOG131050 UYC131045:UYC131050 VHY131045:VHY131050 VRU131045:VRU131050 WBQ131045:WBQ131050 WLM131045:WLM131050 WVI131045:WVI131050 B196581:B196586 IW196581:IW196586 SS196581:SS196586 ACO196581:ACO196586 AMK196581:AMK196586 AWG196581:AWG196586 BGC196581:BGC196586 BPY196581:BPY196586 BZU196581:BZU196586 CJQ196581:CJQ196586 CTM196581:CTM196586 DDI196581:DDI196586 DNE196581:DNE196586 DXA196581:DXA196586 EGW196581:EGW196586 EQS196581:EQS196586 FAO196581:FAO196586 FKK196581:FKK196586 FUG196581:FUG196586 GEC196581:GEC196586 GNY196581:GNY196586 GXU196581:GXU196586 HHQ196581:HHQ196586 HRM196581:HRM196586 IBI196581:IBI196586 ILE196581:ILE196586 IVA196581:IVA196586 JEW196581:JEW196586 JOS196581:JOS196586 JYO196581:JYO196586 KIK196581:KIK196586 KSG196581:KSG196586 LCC196581:LCC196586 LLY196581:LLY196586 LVU196581:LVU196586 MFQ196581:MFQ196586 MPM196581:MPM196586 MZI196581:MZI196586 NJE196581:NJE196586 NTA196581:NTA196586 OCW196581:OCW196586 OMS196581:OMS196586 OWO196581:OWO196586 PGK196581:PGK196586 PQG196581:PQG196586 QAC196581:QAC196586 QJY196581:QJY196586 QTU196581:QTU196586 RDQ196581:RDQ196586 RNM196581:RNM196586 RXI196581:RXI196586 SHE196581:SHE196586 SRA196581:SRA196586 TAW196581:TAW196586 TKS196581:TKS196586 TUO196581:TUO196586 UEK196581:UEK196586 UOG196581:UOG196586 UYC196581:UYC196586 VHY196581:VHY196586 VRU196581:VRU196586 WBQ196581:WBQ196586 WLM196581:WLM196586 WVI196581:WVI196586 B262117:B262122 IW262117:IW262122 SS262117:SS262122 ACO262117:ACO262122 AMK262117:AMK262122 AWG262117:AWG262122 BGC262117:BGC262122 BPY262117:BPY262122 BZU262117:BZU262122 CJQ262117:CJQ262122 CTM262117:CTM262122 DDI262117:DDI262122 DNE262117:DNE262122 DXA262117:DXA262122 EGW262117:EGW262122 EQS262117:EQS262122 FAO262117:FAO262122 FKK262117:FKK262122 FUG262117:FUG262122 GEC262117:GEC262122 GNY262117:GNY262122 GXU262117:GXU262122 HHQ262117:HHQ262122 HRM262117:HRM262122 IBI262117:IBI262122 ILE262117:ILE262122 IVA262117:IVA262122 JEW262117:JEW262122 JOS262117:JOS262122 JYO262117:JYO262122 KIK262117:KIK262122 KSG262117:KSG262122 LCC262117:LCC262122 LLY262117:LLY262122 LVU262117:LVU262122 MFQ262117:MFQ262122 MPM262117:MPM262122 MZI262117:MZI262122 NJE262117:NJE262122 NTA262117:NTA262122 OCW262117:OCW262122 OMS262117:OMS262122 OWO262117:OWO262122 PGK262117:PGK262122 PQG262117:PQG262122 QAC262117:QAC262122 QJY262117:QJY262122 QTU262117:QTU262122 RDQ262117:RDQ262122 RNM262117:RNM262122 RXI262117:RXI262122 SHE262117:SHE262122 SRA262117:SRA262122 TAW262117:TAW262122 TKS262117:TKS262122 TUO262117:TUO262122 UEK262117:UEK262122 UOG262117:UOG262122 UYC262117:UYC262122 VHY262117:VHY262122 VRU262117:VRU262122 WBQ262117:WBQ262122 WLM262117:WLM262122 WVI262117:WVI262122 B327653:B327658 IW327653:IW327658 SS327653:SS327658 ACO327653:ACO327658 AMK327653:AMK327658 AWG327653:AWG327658 BGC327653:BGC327658 BPY327653:BPY327658 BZU327653:BZU327658 CJQ327653:CJQ327658 CTM327653:CTM327658 DDI327653:DDI327658 DNE327653:DNE327658 DXA327653:DXA327658 EGW327653:EGW327658 EQS327653:EQS327658 FAO327653:FAO327658 FKK327653:FKK327658 FUG327653:FUG327658 GEC327653:GEC327658 GNY327653:GNY327658 GXU327653:GXU327658 HHQ327653:HHQ327658 HRM327653:HRM327658 IBI327653:IBI327658 ILE327653:ILE327658 IVA327653:IVA327658 JEW327653:JEW327658 JOS327653:JOS327658 JYO327653:JYO327658 KIK327653:KIK327658 KSG327653:KSG327658 LCC327653:LCC327658 LLY327653:LLY327658 LVU327653:LVU327658 MFQ327653:MFQ327658 MPM327653:MPM327658 MZI327653:MZI327658 NJE327653:NJE327658 NTA327653:NTA327658 OCW327653:OCW327658 OMS327653:OMS327658 OWO327653:OWO327658 PGK327653:PGK327658 PQG327653:PQG327658 QAC327653:QAC327658 QJY327653:QJY327658 QTU327653:QTU327658 RDQ327653:RDQ327658 RNM327653:RNM327658 RXI327653:RXI327658 SHE327653:SHE327658 SRA327653:SRA327658 TAW327653:TAW327658 TKS327653:TKS327658 TUO327653:TUO327658 UEK327653:UEK327658 UOG327653:UOG327658 UYC327653:UYC327658 VHY327653:VHY327658 VRU327653:VRU327658 WBQ327653:WBQ327658 WLM327653:WLM327658 WVI327653:WVI327658 B393189:B393194 IW393189:IW393194 SS393189:SS393194 ACO393189:ACO393194 AMK393189:AMK393194 AWG393189:AWG393194 BGC393189:BGC393194 BPY393189:BPY393194 BZU393189:BZU393194 CJQ393189:CJQ393194 CTM393189:CTM393194 DDI393189:DDI393194 DNE393189:DNE393194 DXA393189:DXA393194 EGW393189:EGW393194 EQS393189:EQS393194 FAO393189:FAO393194 FKK393189:FKK393194 FUG393189:FUG393194 GEC393189:GEC393194 GNY393189:GNY393194 GXU393189:GXU393194 HHQ393189:HHQ393194 HRM393189:HRM393194 IBI393189:IBI393194 ILE393189:ILE393194 IVA393189:IVA393194 JEW393189:JEW393194 JOS393189:JOS393194 JYO393189:JYO393194 KIK393189:KIK393194 KSG393189:KSG393194 LCC393189:LCC393194 LLY393189:LLY393194 LVU393189:LVU393194 MFQ393189:MFQ393194 MPM393189:MPM393194 MZI393189:MZI393194 NJE393189:NJE393194 NTA393189:NTA393194 OCW393189:OCW393194 OMS393189:OMS393194 OWO393189:OWO393194 PGK393189:PGK393194 PQG393189:PQG393194 QAC393189:QAC393194 QJY393189:QJY393194 QTU393189:QTU393194 RDQ393189:RDQ393194 RNM393189:RNM393194 RXI393189:RXI393194 SHE393189:SHE393194 SRA393189:SRA393194 TAW393189:TAW393194 TKS393189:TKS393194 TUO393189:TUO393194 UEK393189:UEK393194 UOG393189:UOG393194 UYC393189:UYC393194 VHY393189:VHY393194 VRU393189:VRU393194 WBQ393189:WBQ393194 WLM393189:WLM393194 WVI393189:WVI393194 B458725:B458730 IW458725:IW458730 SS458725:SS458730 ACO458725:ACO458730 AMK458725:AMK458730 AWG458725:AWG458730 BGC458725:BGC458730 BPY458725:BPY458730 BZU458725:BZU458730 CJQ458725:CJQ458730 CTM458725:CTM458730 DDI458725:DDI458730 DNE458725:DNE458730 DXA458725:DXA458730 EGW458725:EGW458730 EQS458725:EQS458730 FAO458725:FAO458730 FKK458725:FKK458730 FUG458725:FUG458730 GEC458725:GEC458730 GNY458725:GNY458730 GXU458725:GXU458730 HHQ458725:HHQ458730 HRM458725:HRM458730 IBI458725:IBI458730 ILE458725:ILE458730 IVA458725:IVA458730 JEW458725:JEW458730 JOS458725:JOS458730 JYO458725:JYO458730 KIK458725:KIK458730 KSG458725:KSG458730 LCC458725:LCC458730 LLY458725:LLY458730 LVU458725:LVU458730 MFQ458725:MFQ458730 MPM458725:MPM458730 MZI458725:MZI458730 NJE458725:NJE458730 NTA458725:NTA458730 OCW458725:OCW458730 OMS458725:OMS458730 OWO458725:OWO458730 PGK458725:PGK458730 PQG458725:PQG458730 QAC458725:QAC458730 QJY458725:QJY458730 QTU458725:QTU458730 RDQ458725:RDQ458730 RNM458725:RNM458730 RXI458725:RXI458730 SHE458725:SHE458730 SRA458725:SRA458730 TAW458725:TAW458730 TKS458725:TKS458730 TUO458725:TUO458730 UEK458725:UEK458730 UOG458725:UOG458730 UYC458725:UYC458730 VHY458725:VHY458730 VRU458725:VRU458730 WBQ458725:WBQ458730 WLM458725:WLM458730 WVI458725:WVI458730 B524261:B524266 IW524261:IW524266 SS524261:SS524266 ACO524261:ACO524266 AMK524261:AMK524266 AWG524261:AWG524266 BGC524261:BGC524266 BPY524261:BPY524266 BZU524261:BZU524266 CJQ524261:CJQ524266 CTM524261:CTM524266 DDI524261:DDI524266 DNE524261:DNE524266 DXA524261:DXA524266 EGW524261:EGW524266 EQS524261:EQS524266 FAO524261:FAO524266 FKK524261:FKK524266 FUG524261:FUG524266 GEC524261:GEC524266 GNY524261:GNY524266 GXU524261:GXU524266 HHQ524261:HHQ524266 HRM524261:HRM524266 IBI524261:IBI524266 ILE524261:ILE524266 IVA524261:IVA524266 JEW524261:JEW524266 JOS524261:JOS524266 JYO524261:JYO524266 KIK524261:KIK524266 KSG524261:KSG524266 LCC524261:LCC524266 LLY524261:LLY524266 LVU524261:LVU524266 MFQ524261:MFQ524266 MPM524261:MPM524266 MZI524261:MZI524266 NJE524261:NJE524266 NTA524261:NTA524266 OCW524261:OCW524266 OMS524261:OMS524266 OWO524261:OWO524266 PGK524261:PGK524266 PQG524261:PQG524266 QAC524261:QAC524266 QJY524261:QJY524266 QTU524261:QTU524266 RDQ524261:RDQ524266 RNM524261:RNM524266 RXI524261:RXI524266 SHE524261:SHE524266 SRA524261:SRA524266 TAW524261:TAW524266 TKS524261:TKS524266 TUO524261:TUO524266 UEK524261:UEK524266 UOG524261:UOG524266 UYC524261:UYC524266 VHY524261:VHY524266 VRU524261:VRU524266 WBQ524261:WBQ524266 WLM524261:WLM524266 WVI524261:WVI524266 B589797:B589802 IW589797:IW589802 SS589797:SS589802 ACO589797:ACO589802 AMK589797:AMK589802 AWG589797:AWG589802 BGC589797:BGC589802 BPY589797:BPY589802 BZU589797:BZU589802 CJQ589797:CJQ589802 CTM589797:CTM589802 DDI589797:DDI589802 DNE589797:DNE589802 DXA589797:DXA589802 EGW589797:EGW589802 EQS589797:EQS589802 FAO589797:FAO589802 FKK589797:FKK589802 FUG589797:FUG589802 GEC589797:GEC589802 GNY589797:GNY589802 GXU589797:GXU589802 HHQ589797:HHQ589802 HRM589797:HRM589802 IBI589797:IBI589802 ILE589797:ILE589802 IVA589797:IVA589802 JEW589797:JEW589802 JOS589797:JOS589802 JYO589797:JYO589802 KIK589797:KIK589802 KSG589797:KSG589802 LCC589797:LCC589802 LLY589797:LLY589802 LVU589797:LVU589802 MFQ589797:MFQ589802 MPM589797:MPM589802 MZI589797:MZI589802 NJE589797:NJE589802 NTA589797:NTA589802 OCW589797:OCW589802 OMS589797:OMS589802 OWO589797:OWO589802 PGK589797:PGK589802 PQG589797:PQG589802 QAC589797:QAC589802 QJY589797:QJY589802 QTU589797:QTU589802 RDQ589797:RDQ589802 RNM589797:RNM589802 RXI589797:RXI589802 SHE589797:SHE589802 SRA589797:SRA589802 TAW589797:TAW589802 TKS589797:TKS589802 TUO589797:TUO589802 UEK589797:UEK589802 UOG589797:UOG589802 UYC589797:UYC589802 VHY589797:VHY589802 VRU589797:VRU589802 WBQ589797:WBQ589802 WLM589797:WLM589802 WVI589797:WVI589802 B655333:B655338 IW655333:IW655338 SS655333:SS655338 ACO655333:ACO655338 AMK655333:AMK655338 AWG655333:AWG655338 BGC655333:BGC655338 BPY655333:BPY655338 BZU655333:BZU655338 CJQ655333:CJQ655338 CTM655333:CTM655338 DDI655333:DDI655338 DNE655333:DNE655338 DXA655333:DXA655338 EGW655333:EGW655338 EQS655333:EQS655338 FAO655333:FAO655338 FKK655333:FKK655338 FUG655333:FUG655338 GEC655333:GEC655338 GNY655333:GNY655338 GXU655333:GXU655338 HHQ655333:HHQ655338 HRM655333:HRM655338 IBI655333:IBI655338 ILE655333:ILE655338 IVA655333:IVA655338 JEW655333:JEW655338 JOS655333:JOS655338 JYO655333:JYO655338 KIK655333:KIK655338 KSG655333:KSG655338 LCC655333:LCC655338 LLY655333:LLY655338 LVU655333:LVU655338 MFQ655333:MFQ655338 MPM655333:MPM655338 MZI655333:MZI655338 NJE655333:NJE655338 NTA655333:NTA655338 OCW655333:OCW655338 OMS655333:OMS655338 OWO655333:OWO655338 PGK655333:PGK655338 PQG655333:PQG655338 QAC655333:QAC655338 QJY655333:QJY655338 QTU655333:QTU655338 RDQ655333:RDQ655338 RNM655333:RNM655338 RXI655333:RXI655338 SHE655333:SHE655338 SRA655333:SRA655338 TAW655333:TAW655338 TKS655333:TKS655338 TUO655333:TUO655338 UEK655333:UEK655338 UOG655333:UOG655338 UYC655333:UYC655338 VHY655333:VHY655338 VRU655333:VRU655338 WBQ655333:WBQ655338 WLM655333:WLM655338 WVI655333:WVI655338 B720869:B720874 IW720869:IW720874 SS720869:SS720874 ACO720869:ACO720874 AMK720869:AMK720874 AWG720869:AWG720874 BGC720869:BGC720874 BPY720869:BPY720874 BZU720869:BZU720874 CJQ720869:CJQ720874 CTM720869:CTM720874 DDI720869:DDI720874 DNE720869:DNE720874 DXA720869:DXA720874 EGW720869:EGW720874 EQS720869:EQS720874 FAO720869:FAO720874 FKK720869:FKK720874 FUG720869:FUG720874 GEC720869:GEC720874 GNY720869:GNY720874 GXU720869:GXU720874 HHQ720869:HHQ720874 HRM720869:HRM720874 IBI720869:IBI720874 ILE720869:ILE720874 IVA720869:IVA720874 JEW720869:JEW720874 JOS720869:JOS720874 JYO720869:JYO720874 KIK720869:KIK720874 KSG720869:KSG720874 LCC720869:LCC720874 LLY720869:LLY720874 LVU720869:LVU720874 MFQ720869:MFQ720874 MPM720869:MPM720874 MZI720869:MZI720874 NJE720869:NJE720874 NTA720869:NTA720874 OCW720869:OCW720874 OMS720869:OMS720874 OWO720869:OWO720874 PGK720869:PGK720874 PQG720869:PQG720874 QAC720869:QAC720874 QJY720869:QJY720874 QTU720869:QTU720874 RDQ720869:RDQ720874 RNM720869:RNM720874 RXI720869:RXI720874 SHE720869:SHE720874 SRA720869:SRA720874 TAW720869:TAW720874 TKS720869:TKS720874 TUO720869:TUO720874 UEK720869:UEK720874 UOG720869:UOG720874 UYC720869:UYC720874 VHY720869:VHY720874 VRU720869:VRU720874 WBQ720869:WBQ720874 WLM720869:WLM720874 WVI720869:WVI720874 B786405:B786410 IW786405:IW786410 SS786405:SS786410 ACO786405:ACO786410 AMK786405:AMK786410 AWG786405:AWG786410 BGC786405:BGC786410 BPY786405:BPY786410 BZU786405:BZU786410 CJQ786405:CJQ786410 CTM786405:CTM786410 DDI786405:DDI786410 DNE786405:DNE786410 DXA786405:DXA786410 EGW786405:EGW786410 EQS786405:EQS786410 FAO786405:FAO786410 FKK786405:FKK786410 FUG786405:FUG786410 GEC786405:GEC786410 GNY786405:GNY786410 GXU786405:GXU786410 HHQ786405:HHQ786410 HRM786405:HRM786410 IBI786405:IBI786410 ILE786405:ILE786410 IVA786405:IVA786410 JEW786405:JEW786410 JOS786405:JOS786410 JYO786405:JYO786410 KIK786405:KIK786410 KSG786405:KSG786410 LCC786405:LCC786410 LLY786405:LLY786410 LVU786405:LVU786410 MFQ786405:MFQ786410 MPM786405:MPM786410 MZI786405:MZI786410 NJE786405:NJE786410 NTA786405:NTA786410 OCW786405:OCW786410 OMS786405:OMS786410 OWO786405:OWO786410 PGK786405:PGK786410 PQG786405:PQG786410 QAC786405:QAC786410 QJY786405:QJY786410 QTU786405:QTU786410 RDQ786405:RDQ786410 RNM786405:RNM786410 RXI786405:RXI786410 SHE786405:SHE786410 SRA786405:SRA786410 TAW786405:TAW786410 TKS786405:TKS786410 TUO786405:TUO786410 UEK786405:UEK786410 UOG786405:UOG786410 UYC786405:UYC786410 VHY786405:VHY786410 VRU786405:VRU786410 WBQ786405:WBQ786410 WLM786405:WLM786410 WVI786405:WVI786410 B851941:B851946 IW851941:IW851946 SS851941:SS851946 ACO851941:ACO851946 AMK851941:AMK851946 AWG851941:AWG851946 BGC851941:BGC851946 BPY851941:BPY851946 BZU851941:BZU851946 CJQ851941:CJQ851946 CTM851941:CTM851946 DDI851941:DDI851946 DNE851941:DNE851946 DXA851941:DXA851946 EGW851941:EGW851946 EQS851941:EQS851946 FAO851941:FAO851946 FKK851941:FKK851946 FUG851941:FUG851946 GEC851941:GEC851946 GNY851941:GNY851946 GXU851941:GXU851946 HHQ851941:HHQ851946 HRM851941:HRM851946 IBI851941:IBI851946 ILE851941:ILE851946 IVA851941:IVA851946 JEW851941:JEW851946 JOS851941:JOS851946 JYO851941:JYO851946 KIK851941:KIK851946 KSG851941:KSG851946 LCC851941:LCC851946 LLY851941:LLY851946 LVU851941:LVU851946 MFQ851941:MFQ851946 MPM851941:MPM851946 MZI851941:MZI851946 NJE851941:NJE851946 NTA851941:NTA851946 OCW851941:OCW851946 OMS851941:OMS851946 OWO851941:OWO851946 PGK851941:PGK851946 PQG851941:PQG851946 QAC851941:QAC851946 QJY851941:QJY851946 QTU851941:QTU851946 RDQ851941:RDQ851946 RNM851941:RNM851946 RXI851941:RXI851946 SHE851941:SHE851946 SRA851941:SRA851946 TAW851941:TAW851946 TKS851941:TKS851946 TUO851941:TUO851946 UEK851941:UEK851946 UOG851941:UOG851946 UYC851941:UYC851946 VHY851941:VHY851946 VRU851941:VRU851946 WBQ851941:WBQ851946 WLM851941:WLM851946 WVI851941:WVI851946 B917477:B917482 IW917477:IW917482 SS917477:SS917482 ACO917477:ACO917482 AMK917477:AMK917482 AWG917477:AWG917482 BGC917477:BGC917482 BPY917477:BPY917482 BZU917477:BZU917482 CJQ917477:CJQ917482 CTM917477:CTM917482 DDI917477:DDI917482 DNE917477:DNE917482 DXA917477:DXA917482 EGW917477:EGW917482 EQS917477:EQS917482 FAO917477:FAO917482 FKK917477:FKK917482 FUG917477:FUG917482 GEC917477:GEC917482 GNY917477:GNY917482 GXU917477:GXU917482 HHQ917477:HHQ917482 HRM917477:HRM917482 IBI917477:IBI917482 ILE917477:ILE917482 IVA917477:IVA917482 JEW917477:JEW917482 JOS917477:JOS917482 JYO917477:JYO917482 KIK917477:KIK917482 KSG917477:KSG917482 LCC917477:LCC917482 LLY917477:LLY917482 LVU917477:LVU917482 MFQ917477:MFQ917482 MPM917477:MPM917482 MZI917477:MZI917482 NJE917477:NJE917482 NTA917477:NTA917482 OCW917477:OCW917482 OMS917477:OMS917482 OWO917477:OWO917482 PGK917477:PGK917482 PQG917477:PQG917482 QAC917477:QAC917482 QJY917477:QJY917482 QTU917477:QTU917482 RDQ917477:RDQ917482 RNM917477:RNM917482 RXI917477:RXI917482 SHE917477:SHE917482 SRA917477:SRA917482 TAW917477:TAW917482 TKS917477:TKS917482 TUO917477:TUO917482 UEK917477:UEK917482 UOG917477:UOG917482 UYC917477:UYC917482 VHY917477:VHY917482 VRU917477:VRU917482 WBQ917477:WBQ917482 WLM917477:WLM917482 WVI917477:WVI917482 B983013:B983018 IW983013:IW983018 SS983013:SS983018 ACO983013:ACO983018 AMK983013:AMK983018 AWG983013:AWG983018 BGC983013:BGC983018 BPY983013:BPY983018 BZU983013:BZU983018 CJQ983013:CJQ983018 CTM983013:CTM983018 DDI983013:DDI983018 DNE983013:DNE983018 DXA983013:DXA983018 EGW983013:EGW983018 EQS983013:EQS983018 FAO983013:FAO983018 FKK983013:FKK983018 FUG983013:FUG983018 GEC983013:GEC983018 GNY983013:GNY983018 GXU983013:GXU983018 HHQ983013:HHQ983018 HRM983013:HRM983018 IBI983013:IBI983018 ILE983013:ILE983018 IVA983013:IVA983018 JEW983013:JEW983018 JOS983013:JOS983018 JYO983013:JYO983018 KIK983013:KIK983018 KSG983013:KSG983018 LCC983013:LCC983018 LLY983013:LLY983018 LVU983013:LVU983018 MFQ983013:MFQ983018 MPM983013:MPM983018 MZI983013:MZI983018 NJE983013:NJE983018 NTA983013:NTA983018 OCW983013:OCW983018 OMS983013:OMS983018 OWO983013:OWO983018 PGK983013:PGK983018 PQG983013:PQG983018 QAC983013:QAC983018 QJY983013:QJY983018 QTU983013:QTU983018 RDQ983013:RDQ983018 RNM983013:RNM983018 RXI983013:RXI983018 SHE983013:SHE983018 SRA983013:SRA983018 TAW983013:TAW983018 TKS983013:TKS983018 TUO983013:TUO983018 UEK983013:UEK983018 UOG983013:UOG983018 UYC983013:UYC983018 VHY983013:VHY983018 VRU983013:VRU983018 WBQ983013:WBQ983018 WLM983013:WLM983018 WVI983013:WVI983018">
      <formula1>0</formula1>
      <formula2>9.99999999999999E+23</formula2>
    </dataValidation>
    <dataValidation type="whole" allowBlank="1" showErrorMessage="1" errorTitle="Ошибка" error="Допускается ввод только неотрицательных целых чисел!" sqref="B65535:B65536 IW65535:IW65536 SS65535:SS65536 ACO65535:ACO65536 AMK65535:AMK65536 AWG65535:AWG65536 BGC65535:BGC65536 BPY65535:BPY65536 BZU65535:BZU65536 CJQ65535:CJQ65536 CTM65535:CTM65536 DDI65535:DDI65536 DNE65535:DNE65536 DXA65535:DXA65536 EGW65535:EGW65536 EQS65535:EQS65536 FAO65535:FAO65536 FKK65535:FKK65536 FUG65535:FUG65536 GEC65535:GEC65536 GNY65535:GNY65536 GXU65535:GXU65536 HHQ65535:HHQ65536 HRM65535:HRM65536 IBI65535:IBI65536 ILE65535:ILE65536 IVA65535:IVA65536 JEW65535:JEW65536 JOS65535:JOS65536 JYO65535:JYO65536 KIK65535:KIK65536 KSG65535:KSG65536 LCC65535:LCC65536 LLY65535:LLY65536 LVU65535:LVU65536 MFQ65535:MFQ65536 MPM65535:MPM65536 MZI65535:MZI65536 NJE65535:NJE65536 NTA65535:NTA65536 OCW65535:OCW65536 OMS65535:OMS65536 OWO65535:OWO65536 PGK65535:PGK65536 PQG65535:PQG65536 QAC65535:QAC65536 QJY65535:QJY65536 QTU65535:QTU65536 RDQ65535:RDQ65536 RNM65535:RNM65536 RXI65535:RXI65536 SHE65535:SHE65536 SRA65535:SRA65536 TAW65535:TAW65536 TKS65535:TKS65536 TUO65535:TUO65536 UEK65535:UEK65536 UOG65535:UOG65536 UYC65535:UYC65536 VHY65535:VHY65536 VRU65535:VRU65536 WBQ65535:WBQ65536 WLM65535:WLM65536 WVI65535:WVI65536 B131071:B131072 IW131071:IW131072 SS131071:SS131072 ACO131071:ACO131072 AMK131071:AMK131072 AWG131071:AWG131072 BGC131071:BGC131072 BPY131071:BPY131072 BZU131071:BZU131072 CJQ131071:CJQ131072 CTM131071:CTM131072 DDI131071:DDI131072 DNE131071:DNE131072 DXA131071:DXA131072 EGW131071:EGW131072 EQS131071:EQS131072 FAO131071:FAO131072 FKK131071:FKK131072 FUG131071:FUG131072 GEC131071:GEC131072 GNY131071:GNY131072 GXU131071:GXU131072 HHQ131071:HHQ131072 HRM131071:HRM131072 IBI131071:IBI131072 ILE131071:ILE131072 IVA131071:IVA131072 JEW131071:JEW131072 JOS131071:JOS131072 JYO131071:JYO131072 KIK131071:KIK131072 KSG131071:KSG131072 LCC131071:LCC131072 LLY131071:LLY131072 LVU131071:LVU131072 MFQ131071:MFQ131072 MPM131071:MPM131072 MZI131071:MZI131072 NJE131071:NJE131072 NTA131071:NTA131072 OCW131071:OCW131072 OMS131071:OMS131072 OWO131071:OWO131072 PGK131071:PGK131072 PQG131071:PQG131072 QAC131071:QAC131072 QJY131071:QJY131072 QTU131071:QTU131072 RDQ131071:RDQ131072 RNM131071:RNM131072 RXI131071:RXI131072 SHE131071:SHE131072 SRA131071:SRA131072 TAW131071:TAW131072 TKS131071:TKS131072 TUO131071:TUO131072 UEK131071:UEK131072 UOG131071:UOG131072 UYC131071:UYC131072 VHY131071:VHY131072 VRU131071:VRU131072 WBQ131071:WBQ131072 WLM131071:WLM131072 WVI131071:WVI131072 B196607:B196608 IW196607:IW196608 SS196607:SS196608 ACO196607:ACO196608 AMK196607:AMK196608 AWG196607:AWG196608 BGC196607:BGC196608 BPY196607:BPY196608 BZU196607:BZU196608 CJQ196607:CJQ196608 CTM196607:CTM196608 DDI196607:DDI196608 DNE196607:DNE196608 DXA196607:DXA196608 EGW196607:EGW196608 EQS196607:EQS196608 FAO196607:FAO196608 FKK196607:FKK196608 FUG196607:FUG196608 GEC196607:GEC196608 GNY196607:GNY196608 GXU196607:GXU196608 HHQ196607:HHQ196608 HRM196607:HRM196608 IBI196607:IBI196608 ILE196607:ILE196608 IVA196607:IVA196608 JEW196607:JEW196608 JOS196607:JOS196608 JYO196607:JYO196608 KIK196607:KIK196608 KSG196607:KSG196608 LCC196607:LCC196608 LLY196607:LLY196608 LVU196607:LVU196608 MFQ196607:MFQ196608 MPM196607:MPM196608 MZI196607:MZI196608 NJE196607:NJE196608 NTA196607:NTA196608 OCW196607:OCW196608 OMS196607:OMS196608 OWO196607:OWO196608 PGK196607:PGK196608 PQG196607:PQG196608 QAC196607:QAC196608 QJY196607:QJY196608 QTU196607:QTU196608 RDQ196607:RDQ196608 RNM196607:RNM196608 RXI196607:RXI196608 SHE196607:SHE196608 SRA196607:SRA196608 TAW196607:TAW196608 TKS196607:TKS196608 TUO196607:TUO196608 UEK196607:UEK196608 UOG196607:UOG196608 UYC196607:UYC196608 VHY196607:VHY196608 VRU196607:VRU196608 WBQ196607:WBQ196608 WLM196607:WLM196608 WVI196607:WVI196608 B262143:B262144 IW262143:IW262144 SS262143:SS262144 ACO262143:ACO262144 AMK262143:AMK262144 AWG262143:AWG262144 BGC262143:BGC262144 BPY262143:BPY262144 BZU262143:BZU262144 CJQ262143:CJQ262144 CTM262143:CTM262144 DDI262143:DDI262144 DNE262143:DNE262144 DXA262143:DXA262144 EGW262143:EGW262144 EQS262143:EQS262144 FAO262143:FAO262144 FKK262143:FKK262144 FUG262143:FUG262144 GEC262143:GEC262144 GNY262143:GNY262144 GXU262143:GXU262144 HHQ262143:HHQ262144 HRM262143:HRM262144 IBI262143:IBI262144 ILE262143:ILE262144 IVA262143:IVA262144 JEW262143:JEW262144 JOS262143:JOS262144 JYO262143:JYO262144 KIK262143:KIK262144 KSG262143:KSG262144 LCC262143:LCC262144 LLY262143:LLY262144 LVU262143:LVU262144 MFQ262143:MFQ262144 MPM262143:MPM262144 MZI262143:MZI262144 NJE262143:NJE262144 NTA262143:NTA262144 OCW262143:OCW262144 OMS262143:OMS262144 OWO262143:OWO262144 PGK262143:PGK262144 PQG262143:PQG262144 QAC262143:QAC262144 QJY262143:QJY262144 QTU262143:QTU262144 RDQ262143:RDQ262144 RNM262143:RNM262144 RXI262143:RXI262144 SHE262143:SHE262144 SRA262143:SRA262144 TAW262143:TAW262144 TKS262143:TKS262144 TUO262143:TUO262144 UEK262143:UEK262144 UOG262143:UOG262144 UYC262143:UYC262144 VHY262143:VHY262144 VRU262143:VRU262144 WBQ262143:WBQ262144 WLM262143:WLM262144 WVI262143:WVI262144 B327679:B327680 IW327679:IW327680 SS327679:SS327680 ACO327679:ACO327680 AMK327679:AMK327680 AWG327679:AWG327680 BGC327679:BGC327680 BPY327679:BPY327680 BZU327679:BZU327680 CJQ327679:CJQ327680 CTM327679:CTM327680 DDI327679:DDI327680 DNE327679:DNE327680 DXA327679:DXA327680 EGW327679:EGW327680 EQS327679:EQS327680 FAO327679:FAO327680 FKK327679:FKK327680 FUG327679:FUG327680 GEC327679:GEC327680 GNY327679:GNY327680 GXU327679:GXU327680 HHQ327679:HHQ327680 HRM327679:HRM327680 IBI327679:IBI327680 ILE327679:ILE327680 IVA327679:IVA327680 JEW327679:JEW327680 JOS327679:JOS327680 JYO327679:JYO327680 KIK327679:KIK327680 KSG327679:KSG327680 LCC327679:LCC327680 LLY327679:LLY327680 LVU327679:LVU327680 MFQ327679:MFQ327680 MPM327679:MPM327680 MZI327679:MZI327680 NJE327679:NJE327680 NTA327679:NTA327680 OCW327679:OCW327680 OMS327679:OMS327680 OWO327679:OWO327680 PGK327679:PGK327680 PQG327679:PQG327680 QAC327679:QAC327680 QJY327679:QJY327680 QTU327679:QTU327680 RDQ327679:RDQ327680 RNM327679:RNM327680 RXI327679:RXI327680 SHE327679:SHE327680 SRA327679:SRA327680 TAW327679:TAW327680 TKS327679:TKS327680 TUO327679:TUO327680 UEK327679:UEK327680 UOG327679:UOG327680 UYC327679:UYC327680 VHY327679:VHY327680 VRU327679:VRU327680 WBQ327679:WBQ327680 WLM327679:WLM327680 WVI327679:WVI327680 B393215:B393216 IW393215:IW393216 SS393215:SS393216 ACO393215:ACO393216 AMK393215:AMK393216 AWG393215:AWG393216 BGC393215:BGC393216 BPY393215:BPY393216 BZU393215:BZU393216 CJQ393215:CJQ393216 CTM393215:CTM393216 DDI393215:DDI393216 DNE393215:DNE393216 DXA393215:DXA393216 EGW393215:EGW393216 EQS393215:EQS393216 FAO393215:FAO393216 FKK393215:FKK393216 FUG393215:FUG393216 GEC393215:GEC393216 GNY393215:GNY393216 GXU393215:GXU393216 HHQ393215:HHQ393216 HRM393215:HRM393216 IBI393215:IBI393216 ILE393215:ILE393216 IVA393215:IVA393216 JEW393215:JEW393216 JOS393215:JOS393216 JYO393215:JYO393216 KIK393215:KIK393216 KSG393215:KSG393216 LCC393215:LCC393216 LLY393215:LLY393216 LVU393215:LVU393216 MFQ393215:MFQ393216 MPM393215:MPM393216 MZI393215:MZI393216 NJE393215:NJE393216 NTA393215:NTA393216 OCW393215:OCW393216 OMS393215:OMS393216 OWO393215:OWO393216 PGK393215:PGK393216 PQG393215:PQG393216 QAC393215:QAC393216 QJY393215:QJY393216 QTU393215:QTU393216 RDQ393215:RDQ393216 RNM393215:RNM393216 RXI393215:RXI393216 SHE393215:SHE393216 SRA393215:SRA393216 TAW393215:TAW393216 TKS393215:TKS393216 TUO393215:TUO393216 UEK393215:UEK393216 UOG393215:UOG393216 UYC393215:UYC393216 VHY393215:VHY393216 VRU393215:VRU393216 WBQ393215:WBQ393216 WLM393215:WLM393216 WVI393215:WVI393216 B458751:B458752 IW458751:IW458752 SS458751:SS458752 ACO458751:ACO458752 AMK458751:AMK458752 AWG458751:AWG458752 BGC458751:BGC458752 BPY458751:BPY458752 BZU458751:BZU458752 CJQ458751:CJQ458752 CTM458751:CTM458752 DDI458751:DDI458752 DNE458751:DNE458752 DXA458751:DXA458752 EGW458751:EGW458752 EQS458751:EQS458752 FAO458751:FAO458752 FKK458751:FKK458752 FUG458751:FUG458752 GEC458751:GEC458752 GNY458751:GNY458752 GXU458751:GXU458752 HHQ458751:HHQ458752 HRM458751:HRM458752 IBI458751:IBI458752 ILE458751:ILE458752 IVA458751:IVA458752 JEW458751:JEW458752 JOS458751:JOS458752 JYO458751:JYO458752 KIK458751:KIK458752 KSG458751:KSG458752 LCC458751:LCC458752 LLY458751:LLY458752 LVU458751:LVU458752 MFQ458751:MFQ458752 MPM458751:MPM458752 MZI458751:MZI458752 NJE458751:NJE458752 NTA458751:NTA458752 OCW458751:OCW458752 OMS458751:OMS458752 OWO458751:OWO458752 PGK458751:PGK458752 PQG458751:PQG458752 QAC458751:QAC458752 QJY458751:QJY458752 QTU458751:QTU458752 RDQ458751:RDQ458752 RNM458751:RNM458752 RXI458751:RXI458752 SHE458751:SHE458752 SRA458751:SRA458752 TAW458751:TAW458752 TKS458751:TKS458752 TUO458751:TUO458752 UEK458751:UEK458752 UOG458751:UOG458752 UYC458751:UYC458752 VHY458751:VHY458752 VRU458751:VRU458752 WBQ458751:WBQ458752 WLM458751:WLM458752 WVI458751:WVI458752 B524287:B524288 IW524287:IW524288 SS524287:SS524288 ACO524287:ACO524288 AMK524287:AMK524288 AWG524287:AWG524288 BGC524287:BGC524288 BPY524287:BPY524288 BZU524287:BZU524288 CJQ524287:CJQ524288 CTM524287:CTM524288 DDI524287:DDI524288 DNE524287:DNE524288 DXA524287:DXA524288 EGW524287:EGW524288 EQS524287:EQS524288 FAO524287:FAO524288 FKK524287:FKK524288 FUG524287:FUG524288 GEC524287:GEC524288 GNY524287:GNY524288 GXU524287:GXU524288 HHQ524287:HHQ524288 HRM524287:HRM524288 IBI524287:IBI524288 ILE524287:ILE524288 IVA524287:IVA524288 JEW524287:JEW524288 JOS524287:JOS524288 JYO524287:JYO524288 KIK524287:KIK524288 KSG524287:KSG524288 LCC524287:LCC524288 LLY524287:LLY524288 LVU524287:LVU524288 MFQ524287:MFQ524288 MPM524287:MPM524288 MZI524287:MZI524288 NJE524287:NJE524288 NTA524287:NTA524288 OCW524287:OCW524288 OMS524287:OMS524288 OWO524287:OWO524288 PGK524287:PGK524288 PQG524287:PQG524288 QAC524287:QAC524288 QJY524287:QJY524288 QTU524287:QTU524288 RDQ524287:RDQ524288 RNM524287:RNM524288 RXI524287:RXI524288 SHE524287:SHE524288 SRA524287:SRA524288 TAW524287:TAW524288 TKS524287:TKS524288 TUO524287:TUO524288 UEK524287:UEK524288 UOG524287:UOG524288 UYC524287:UYC524288 VHY524287:VHY524288 VRU524287:VRU524288 WBQ524287:WBQ524288 WLM524287:WLM524288 WVI524287:WVI524288 B589823:B589824 IW589823:IW589824 SS589823:SS589824 ACO589823:ACO589824 AMK589823:AMK589824 AWG589823:AWG589824 BGC589823:BGC589824 BPY589823:BPY589824 BZU589823:BZU589824 CJQ589823:CJQ589824 CTM589823:CTM589824 DDI589823:DDI589824 DNE589823:DNE589824 DXA589823:DXA589824 EGW589823:EGW589824 EQS589823:EQS589824 FAO589823:FAO589824 FKK589823:FKK589824 FUG589823:FUG589824 GEC589823:GEC589824 GNY589823:GNY589824 GXU589823:GXU589824 HHQ589823:HHQ589824 HRM589823:HRM589824 IBI589823:IBI589824 ILE589823:ILE589824 IVA589823:IVA589824 JEW589823:JEW589824 JOS589823:JOS589824 JYO589823:JYO589824 KIK589823:KIK589824 KSG589823:KSG589824 LCC589823:LCC589824 LLY589823:LLY589824 LVU589823:LVU589824 MFQ589823:MFQ589824 MPM589823:MPM589824 MZI589823:MZI589824 NJE589823:NJE589824 NTA589823:NTA589824 OCW589823:OCW589824 OMS589823:OMS589824 OWO589823:OWO589824 PGK589823:PGK589824 PQG589823:PQG589824 QAC589823:QAC589824 QJY589823:QJY589824 QTU589823:QTU589824 RDQ589823:RDQ589824 RNM589823:RNM589824 RXI589823:RXI589824 SHE589823:SHE589824 SRA589823:SRA589824 TAW589823:TAW589824 TKS589823:TKS589824 TUO589823:TUO589824 UEK589823:UEK589824 UOG589823:UOG589824 UYC589823:UYC589824 VHY589823:VHY589824 VRU589823:VRU589824 WBQ589823:WBQ589824 WLM589823:WLM589824 WVI589823:WVI589824 B655359:B655360 IW655359:IW655360 SS655359:SS655360 ACO655359:ACO655360 AMK655359:AMK655360 AWG655359:AWG655360 BGC655359:BGC655360 BPY655359:BPY655360 BZU655359:BZU655360 CJQ655359:CJQ655360 CTM655359:CTM655360 DDI655359:DDI655360 DNE655359:DNE655360 DXA655359:DXA655360 EGW655359:EGW655360 EQS655359:EQS655360 FAO655359:FAO655360 FKK655359:FKK655360 FUG655359:FUG655360 GEC655359:GEC655360 GNY655359:GNY655360 GXU655359:GXU655360 HHQ655359:HHQ655360 HRM655359:HRM655360 IBI655359:IBI655360 ILE655359:ILE655360 IVA655359:IVA655360 JEW655359:JEW655360 JOS655359:JOS655360 JYO655359:JYO655360 KIK655359:KIK655360 KSG655359:KSG655360 LCC655359:LCC655360 LLY655359:LLY655360 LVU655359:LVU655360 MFQ655359:MFQ655360 MPM655359:MPM655360 MZI655359:MZI655360 NJE655359:NJE655360 NTA655359:NTA655360 OCW655359:OCW655360 OMS655359:OMS655360 OWO655359:OWO655360 PGK655359:PGK655360 PQG655359:PQG655360 QAC655359:QAC655360 QJY655359:QJY655360 QTU655359:QTU655360 RDQ655359:RDQ655360 RNM655359:RNM655360 RXI655359:RXI655360 SHE655359:SHE655360 SRA655359:SRA655360 TAW655359:TAW655360 TKS655359:TKS655360 TUO655359:TUO655360 UEK655359:UEK655360 UOG655359:UOG655360 UYC655359:UYC655360 VHY655359:VHY655360 VRU655359:VRU655360 WBQ655359:WBQ655360 WLM655359:WLM655360 WVI655359:WVI655360 B720895:B720896 IW720895:IW720896 SS720895:SS720896 ACO720895:ACO720896 AMK720895:AMK720896 AWG720895:AWG720896 BGC720895:BGC720896 BPY720895:BPY720896 BZU720895:BZU720896 CJQ720895:CJQ720896 CTM720895:CTM720896 DDI720895:DDI720896 DNE720895:DNE720896 DXA720895:DXA720896 EGW720895:EGW720896 EQS720895:EQS720896 FAO720895:FAO720896 FKK720895:FKK720896 FUG720895:FUG720896 GEC720895:GEC720896 GNY720895:GNY720896 GXU720895:GXU720896 HHQ720895:HHQ720896 HRM720895:HRM720896 IBI720895:IBI720896 ILE720895:ILE720896 IVA720895:IVA720896 JEW720895:JEW720896 JOS720895:JOS720896 JYO720895:JYO720896 KIK720895:KIK720896 KSG720895:KSG720896 LCC720895:LCC720896 LLY720895:LLY720896 LVU720895:LVU720896 MFQ720895:MFQ720896 MPM720895:MPM720896 MZI720895:MZI720896 NJE720895:NJE720896 NTA720895:NTA720896 OCW720895:OCW720896 OMS720895:OMS720896 OWO720895:OWO720896 PGK720895:PGK720896 PQG720895:PQG720896 QAC720895:QAC720896 QJY720895:QJY720896 QTU720895:QTU720896 RDQ720895:RDQ720896 RNM720895:RNM720896 RXI720895:RXI720896 SHE720895:SHE720896 SRA720895:SRA720896 TAW720895:TAW720896 TKS720895:TKS720896 TUO720895:TUO720896 UEK720895:UEK720896 UOG720895:UOG720896 UYC720895:UYC720896 VHY720895:VHY720896 VRU720895:VRU720896 WBQ720895:WBQ720896 WLM720895:WLM720896 WVI720895:WVI720896 B786431:B786432 IW786431:IW786432 SS786431:SS786432 ACO786431:ACO786432 AMK786431:AMK786432 AWG786431:AWG786432 BGC786431:BGC786432 BPY786431:BPY786432 BZU786431:BZU786432 CJQ786431:CJQ786432 CTM786431:CTM786432 DDI786431:DDI786432 DNE786431:DNE786432 DXA786431:DXA786432 EGW786431:EGW786432 EQS786431:EQS786432 FAO786431:FAO786432 FKK786431:FKK786432 FUG786431:FUG786432 GEC786431:GEC786432 GNY786431:GNY786432 GXU786431:GXU786432 HHQ786431:HHQ786432 HRM786431:HRM786432 IBI786431:IBI786432 ILE786431:ILE786432 IVA786431:IVA786432 JEW786431:JEW786432 JOS786431:JOS786432 JYO786431:JYO786432 KIK786431:KIK786432 KSG786431:KSG786432 LCC786431:LCC786432 LLY786431:LLY786432 LVU786431:LVU786432 MFQ786431:MFQ786432 MPM786431:MPM786432 MZI786431:MZI786432 NJE786431:NJE786432 NTA786431:NTA786432 OCW786431:OCW786432 OMS786431:OMS786432 OWO786431:OWO786432 PGK786431:PGK786432 PQG786431:PQG786432 QAC786431:QAC786432 QJY786431:QJY786432 QTU786431:QTU786432 RDQ786431:RDQ786432 RNM786431:RNM786432 RXI786431:RXI786432 SHE786431:SHE786432 SRA786431:SRA786432 TAW786431:TAW786432 TKS786431:TKS786432 TUO786431:TUO786432 UEK786431:UEK786432 UOG786431:UOG786432 UYC786431:UYC786432 VHY786431:VHY786432 VRU786431:VRU786432 WBQ786431:WBQ786432 WLM786431:WLM786432 WVI786431:WVI786432 B851967:B851968 IW851967:IW851968 SS851967:SS851968 ACO851967:ACO851968 AMK851967:AMK851968 AWG851967:AWG851968 BGC851967:BGC851968 BPY851967:BPY851968 BZU851967:BZU851968 CJQ851967:CJQ851968 CTM851967:CTM851968 DDI851967:DDI851968 DNE851967:DNE851968 DXA851967:DXA851968 EGW851967:EGW851968 EQS851967:EQS851968 FAO851967:FAO851968 FKK851967:FKK851968 FUG851967:FUG851968 GEC851967:GEC851968 GNY851967:GNY851968 GXU851967:GXU851968 HHQ851967:HHQ851968 HRM851967:HRM851968 IBI851967:IBI851968 ILE851967:ILE851968 IVA851967:IVA851968 JEW851967:JEW851968 JOS851967:JOS851968 JYO851967:JYO851968 KIK851967:KIK851968 KSG851967:KSG851968 LCC851967:LCC851968 LLY851967:LLY851968 LVU851967:LVU851968 MFQ851967:MFQ851968 MPM851967:MPM851968 MZI851967:MZI851968 NJE851967:NJE851968 NTA851967:NTA851968 OCW851967:OCW851968 OMS851967:OMS851968 OWO851967:OWO851968 PGK851967:PGK851968 PQG851967:PQG851968 QAC851967:QAC851968 QJY851967:QJY851968 QTU851967:QTU851968 RDQ851967:RDQ851968 RNM851967:RNM851968 RXI851967:RXI851968 SHE851967:SHE851968 SRA851967:SRA851968 TAW851967:TAW851968 TKS851967:TKS851968 TUO851967:TUO851968 UEK851967:UEK851968 UOG851967:UOG851968 UYC851967:UYC851968 VHY851967:VHY851968 VRU851967:VRU851968 WBQ851967:WBQ851968 WLM851967:WLM851968 WVI851967:WVI851968 B917503:B917504 IW917503:IW917504 SS917503:SS917504 ACO917503:ACO917504 AMK917503:AMK917504 AWG917503:AWG917504 BGC917503:BGC917504 BPY917503:BPY917504 BZU917503:BZU917504 CJQ917503:CJQ917504 CTM917503:CTM917504 DDI917503:DDI917504 DNE917503:DNE917504 DXA917503:DXA917504 EGW917503:EGW917504 EQS917503:EQS917504 FAO917503:FAO917504 FKK917503:FKK917504 FUG917503:FUG917504 GEC917503:GEC917504 GNY917503:GNY917504 GXU917503:GXU917504 HHQ917503:HHQ917504 HRM917503:HRM917504 IBI917503:IBI917504 ILE917503:ILE917504 IVA917503:IVA917504 JEW917503:JEW917504 JOS917503:JOS917504 JYO917503:JYO917504 KIK917503:KIK917504 KSG917503:KSG917504 LCC917503:LCC917504 LLY917503:LLY917504 LVU917503:LVU917504 MFQ917503:MFQ917504 MPM917503:MPM917504 MZI917503:MZI917504 NJE917503:NJE917504 NTA917503:NTA917504 OCW917503:OCW917504 OMS917503:OMS917504 OWO917503:OWO917504 PGK917503:PGK917504 PQG917503:PQG917504 QAC917503:QAC917504 QJY917503:QJY917504 QTU917503:QTU917504 RDQ917503:RDQ917504 RNM917503:RNM917504 RXI917503:RXI917504 SHE917503:SHE917504 SRA917503:SRA917504 TAW917503:TAW917504 TKS917503:TKS917504 TUO917503:TUO917504 UEK917503:UEK917504 UOG917503:UOG917504 UYC917503:UYC917504 VHY917503:VHY917504 VRU917503:VRU917504 WBQ917503:WBQ917504 WLM917503:WLM917504 WVI917503:WVI917504 B983039:B983040 IW983039:IW983040 SS983039:SS983040 ACO983039:ACO983040 AMK983039:AMK983040 AWG983039:AWG983040 BGC983039:BGC983040 BPY983039:BPY983040 BZU983039:BZU983040 CJQ983039:CJQ983040 CTM983039:CTM983040 DDI983039:DDI983040 DNE983039:DNE983040 DXA983039:DXA983040 EGW983039:EGW983040 EQS983039:EQS983040 FAO983039:FAO983040 FKK983039:FKK983040 FUG983039:FUG983040 GEC983039:GEC983040 GNY983039:GNY983040 GXU983039:GXU983040 HHQ983039:HHQ983040 HRM983039:HRM983040 IBI983039:IBI983040 ILE983039:ILE983040 IVA983039:IVA983040 JEW983039:JEW983040 JOS983039:JOS983040 JYO983039:JYO983040 KIK983039:KIK983040 KSG983039:KSG983040 LCC983039:LCC983040 LLY983039:LLY983040 LVU983039:LVU983040 MFQ983039:MFQ983040 MPM983039:MPM983040 MZI983039:MZI983040 NJE983039:NJE983040 NTA983039:NTA983040 OCW983039:OCW983040 OMS983039:OMS983040 OWO983039:OWO983040 PGK983039:PGK983040 PQG983039:PQG983040 QAC983039:QAC983040 QJY983039:QJY983040 QTU983039:QTU983040 RDQ983039:RDQ983040 RNM983039:RNM983040 RXI983039:RXI983040 SHE983039:SHE983040 SRA983039:SRA983040 TAW983039:TAW983040 TKS983039:TKS983040 TUO983039:TUO983040 UEK983039:UEK983040 UOG983039:UOG983040 UYC983039:UYC983040 VHY983039:VHY983040 VRU983039:VRU983040 WBQ983039:WBQ983040 WLM983039:WLM983040 WVI983039:WVI983040 B65532 IW65532 SS65532 ACO65532 AMK65532 AWG65532 BGC65532 BPY65532 BZU65532 CJQ65532 CTM65532 DDI65532 DNE65532 DXA65532 EGW65532 EQS65532 FAO65532 FKK65532 FUG65532 GEC65532 GNY65532 GXU65532 HHQ65532 HRM65532 IBI65532 ILE65532 IVA65532 JEW65532 JOS65532 JYO65532 KIK65532 KSG65532 LCC65532 LLY65532 LVU65532 MFQ65532 MPM65532 MZI65532 NJE65532 NTA65532 OCW65532 OMS65532 OWO65532 PGK65532 PQG65532 QAC65532 QJY65532 QTU65532 RDQ65532 RNM65532 RXI65532 SHE65532 SRA65532 TAW65532 TKS65532 TUO65532 UEK65532 UOG65532 UYC65532 VHY65532 VRU65532 WBQ65532 WLM65532 WVI65532 B131068 IW131068 SS131068 ACO131068 AMK131068 AWG131068 BGC131068 BPY131068 BZU131068 CJQ131068 CTM131068 DDI131068 DNE131068 DXA131068 EGW131068 EQS131068 FAO131068 FKK131068 FUG131068 GEC131068 GNY131068 GXU131068 HHQ131068 HRM131068 IBI131068 ILE131068 IVA131068 JEW131068 JOS131068 JYO131068 KIK131068 KSG131068 LCC131068 LLY131068 LVU131068 MFQ131068 MPM131068 MZI131068 NJE131068 NTA131068 OCW131068 OMS131068 OWO131068 PGK131068 PQG131068 QAC131068 QJY131068 QTU131068 RDQ131068 RNM131068 RXI131068 SHE131068 SRA131068 TAW131068 TKS131068 TUO131068 UEK131068 UOG131068 UYC131068 VHY131068 VRU131068 WBQ131068 WLM131068 WVI131068 B196604 IW196604 SS196604 ACO196604 AMK196604 AWG196604 BGC196604 BPY196604 BZU196604 CJQ196604 CTM196604 DDI196604 DNE196604 DXA196604 EGW196604 EQS196604 FAO196604 FKK196604 FUG196604 GEC196604 GNY196604 GXU196604 HHQ196604 HRM196604 IBI196604 ILE196604 IVA196604 JEW196604 JOS196604 JYO196604 KIK196604 KSG196604 LCC196604 LLY196604 LVU196604 MFQ196604 MPM196604 MZI196604 NJE196604 NTA196604 OCW196604 OMS196604 OWO196604 PGK196604 PQG196604 QAC196604 QJY196604 QTU196604 RDQ196604 RNM196604 RXI196604 SHE196604 SRA196604 TAW196604 TKS196604 TUO196604 UEK196604 UOG196604 UYC196604 VHY196604 VRU196604 WBQ196604 WLM196604 WVI196604 B262140 IW262140 SS262140 ACO262140 AMK262140 AWG262140 BGC262140 BPY262140 BZU262140 CJQ262140 CTM262140 DDI262140 DNE262140 DXA262140 EGW262140 EQS262140 FAO262140 FKK262140 FUG262140 GEC262140 GNY262140 GXU262140 HHQ262140 HRM262140 IBI262140 ILE262140 IVA262140 JEW262140 JOS262140 JYO262140 KIK262140 KSG262140 LCC262140 LLY262140 LVU262140 MFQ262140 MPM262140 MZI262140 NJE262140 NTA262140 OCW262140 OMS262140 OWO262140 PGK262140 PQG262140 QAC262140 QJY262140 QTU262140 RDQ262140 RNM262140 RXI262140 SHE262140 SRA262140 TAW262140 TKS262140 TUO262140 UEK262140 UOG262140 UYC262140 VHY262140 VRU262140 WBQ262140 WLM262140 WVI262140 B327676 IW327676 SS327676 ACO327676 AMK327676 AWG327676 BGC327676 BPY327676 BZU327676 CJQ327676 CTM327676 DDI327676 DNE327676 DXA327676 EGW327676 EQS327676 FAO327676 FKK327676 FUG327676 GEC327676 GNY327676 GXU327676 HHQ327676 HRM327676 IBI327676 ILE327676 IVA327676 JEW327676 JOS327676 JYO327676 KIK327676 KSG327676 LCC327676 LLY327676 LVU327676 MFQ327676 MPM327676 MZI327676 NJE327676 NTA327676 OCW327676 OMS327676 OWO327676 PGK327676 PQG327676 QAC327676 QJY327676 QTU327676 RDQ327676 RNM327676 RXI327676 SHE327676 SRA327676 TAW327676 TKS327676 TUO327676 UEK327676 UOG327676 UYC327676 VHY327676 VRU327676 WBQ327676 WLM327676 WVI327676 B393212 IW393212 SS393212 ACO393212 AMK393212 AWG393212 BGC393212 BPY393212 BZU393212 CJQ393212 CTM393212 DDI393212 DNE393212 DXA393212 EGW393212 EQS393212 FAO393212 FKK393212 FUG393212 GEC393212 GNY393212 GXU393212 HHQ393212 HRM393212 IBI393212 ILE393212 IVA393212 JEW393212 JOS393212 JYO393212 KIK393212 KSG393212 LCC393212 LLY393212 LVU393212 MFQ393212 MPM393212 MZI393212 NJE393212 NTA393212 OCW393212 OMS393212 OWO393212 PGK393212 PQG393212 QAC393212 QJY393212 QTU393212 RDQ393212 RNM393212 RXI393212 SHE393212 SRA393212 TAW393212 TKS393212 TUO393212 UEK393212 UOG393212 UYC393212 VHY393212 VRU393212 WBQ393212 WLM393212 WVI393212 B458748 IW458748 SS458748 ACO458748 AMK458748 AWG458748 BGC458748 BPY458748 BZU458748 CJQ458748 CTM458748 DDI458748 DNE458748 DXA458748 EGW458748 EQS458748 FAO458748 FKK458748 FUG458748 GEC458748 GNY458748 GXU458748 HHQ458748 HRM458748 IBI458748 ILE458748 IVA458748 JEW458748 JOS458748 JYO458748 KIK458748 KSG458748 LCC458748 LLY458748 LVU458748 MFQ458748 MPM458748 MZI458748 NJE458748 NTA458748 OCW458748 OMS458748 OWO458748 PGK458748 PQG458748 QAC458748 QJY458748 QTU458748 RDQ458748 RNM458748 RXI458748 SHE458748 SRA458748 TAW458748 TKS458748 TUO458748 UEK458748 UOG458748 UYC458748 VHY458748 VRU458748 WBQ458748 WLM458748 WVI458748 B524284 IW524284 SS524284 ACO524284 AMK524284 AWG524284 BGC524284 BPY524284 BZU524284 CJQ524284 CTM524284 DDI524284 DNE524284 DXA524284 EGW524284 EQS524284 FAO524284 FKK524284 FUG524284 GEC524284 GNY524284 GXU524284 HHQ524284 HRM524284 IBI524284 ILE524284 IVA524284 JEW524284 JOS524284 JYO524284 KIK524284 KSG524284 LCC524284 LLY524284 LVU524284 MFQ524284 MPM524284 MZI524284 NJE524284 NTA524284 OCW524284 OMS524284 OWO524284 PGK524284 PQG524284 QAC524284 QJY524284 QTU524284 RDQ524284 RNM524284 RXI524284 SHE524284 SRA524284 TAW524284 TKS524284 TUO524284 UEK524284 UOG524284 UYC524284 VHY524284 VRU524284 WBQ524284 WLM524284 WVI524284 B589820 IW589820 SS589820 ACO589820 AMK589820 AWG589820 BGC589820 BPY589820 BZU589820 CJQ589820 CTM589820 DDI589820 DNE589820 DXA589820 EGW589820 EQS589820 FAO589820 FKK589820 FUG589820 GEC589820 GNY589820 GXU589820 HHQ589820 HRM589820 IBI589820 ILE589820 IVA589820 JEW589820 JOS589820 JYO589820 KIK589820 KSG589820 LCC589820 LLY589820 LVU589820 MFQ589820 MPM589820 MZI589820 NJE589820 NTA589820 OCW589820 OMS589820 OWO589820 PGK589820 PQG589820 QAC589820 QJY589820 QTU589820 RDQ589820 RNM589820 RXI589820 SHE589820 SRA589820 TAW589820 TKS589820 TUO589820 UEK589820 UOG589820 UYC589820 VHY589820 VRU589820 WBQ589820 WLM589820 WVI589820 B655356 IW655356 SS655356 ACO655356 AMK655356 AWG655356 BGC655356 BPY655356 BZU655356 CJQ655356 CTM655356 DDI655356 DNE655356 DXA655356 EGW655356 EQS655356 FAO655356 FKK655356 FUG655356 GEC655356 GNY655356 GXU655356 HHQ655356 HRM655356 IBI655356 ILE655356 IVA655356 JEW655356 JOS655356 JYO655356 KIK655356 KSG655356 LCC655356 LLY655356 LVU655356 MFQ655356 MPM655356 MZI655356 NJE655356 NTA655356 OCW655356 OMS655356 OWO655356 PGK655356 PQG655356 QAC655356 QJY655356 QTU655356 RDQ655356 RNM655356 RXI655356 SHE655356 SRA655356 TAW655356 TKS655356 TUO655356 UEK655356 UOG655356 UYC655356 VHY655356 VRU655356 WBQ655356 WLM655356 WVI655356 B720892 IW720892 SS720892 ACO720892 AMK720892 AWG720892 BGC720892 BPY720892 BZU720892 CJQ720892 CTM720892 DDI720892 DNE720892 DXA720892 EGW720892 EQS720892 FAO720892 FKK720892 FUG720892 GEC720892 GNY720892 GXU720892 HHQ720892 HRM720892 IBI720892 ILE720892 IVA720892 JEW720892 JOS720892 JYO720892 KIK720892 KSG720892 LCC720892 LLY720892 LVU720892 MFQ720892 MPM720892 MZI720892 NJE720892 NTA720892 OCW720892 OMS720892 OWO720892 PGK720892 PQG720892 QAC720892 QJY720892 QTU720892 RDQ720892 RNM720892 RXI720892 SHE720892 SRA720892 TAW720892 TKS720892 TUO720892 UEK720892 UOG720892 UYC720892 VHY720892 VRU720892 WBQ720892 WLM720892 WVI720892 B786428 IW786428 SS786428 ACO786428 AMK786428 AWG786428 BGC786428 BPY786428 BZU786428 CJQ786428 CTM786428 DDI786428 DNE786428 DXA786428 EGW786428 EQS786428 FAO786428 FKK786428 FUG786428 GEC786428 GNY786428 GXU786428 HHQ786428 HRM786428 IBI786428 ILE786428 IVA786428 JEW786428 JOS786428 JYO786428 KIK786428 KSG786428 LCC786428 LLY786428 LVU786428 MFQ786428 MPM786428 MZI786428 NJE786428 NTA786428 OCW786428 OMS786428 OWO786428 PGK786428 PQG786428 QAC786428 QJY786428 QTU786428 RDQ786428 RNM786428 RXI786428 SHE786428 SRA786428 TAW786428 TKS786428 TUO786428 UEK786428 UOG786428 UYC786428 VHY786428 VRU786428 WBQ786428 WLM786428 WVI786428 B851964 IW851964 SS851964 ACO851964 AMK851964 AWG851964 BGC851964 BPY851964 BZU851964 CJQ851964 CTM851964 DDI851964 DNE851964 DXA851964 EGW851964 EQS851964 FAO851964 FKK851964 FUG851964 GEC851964 GNY851964 GXU851964 HHQ851964 HRM851964 IBI851964 ILE851964 IVA851964 JEW851964 JOS851964 JYO851964 KIK851964 KSG851964 LCC851964 LLY851964 LVU851964 MFQ851964 MPM851964 MZI851964 NJE851964 NTA851964 OCW851964 OMS851964 OWO851964 PGK851964 PQG851964 QAC851964 QJY851964 QTU851964 RDQ851964 RNM851964 RXI851964 SHE851964 SRA851964 TAW851964 TKS851964 TUO851964 UEK851964 UOG851964 UYC851964 VHY851964 VRU851964 WBQ851964 WLM851964 WVI851964 B917500 IW917500 SS917500 ACO917500 AMK917500 AWG917500 BGC917500 BPY917500 BZU917500 CJQ917500 CTM917500 DDI917500 DNE917500 DXA917500 EGW917500 EQS917500 FAO917500 FKK917500 FUG917500 GEC917500 GNY917500 GXU917500 HHQ917500 HRM917500 IBI917500 ILE917500 IVA917500 JEW917500 JOS917500 JYO917500 KIK917500 KSG917500 LCC917500 LLY917500 LVU917500 MFQ917500 MPM917500 MZI917500 NJE917500 NTA917500 OCW917500 OMS917500 OWO917500 PGK917500 PQG917500 QAC917500 QJY917500 QTU917500 RDQ917500 RNM917500 RXI917500 SHE917500 SRA917500 TAW917500 TKS917500 TUO917500 UEK917500 UOG917500 UYC917500 VHY917500 VRU917500 WBQ917500 WLM917500 WVI917500 B983036 IW983036 SS983036 ACO983036 AMK983036 AWG983036 BGC983036 BPY983036 BZU983036 CJQ983036 CTM983036 DDI983036 DNE983036 DXA983036 EGW983036 EQS983036 FAO983036 FKK983036 FUG983036 GEC983036 GNY983036 GXU983036 HHQ983036 HRM983036 IBI983036 ILE983036 IVA983036 JEW983036 JOS983036 JYO983036 KIK983036 KSG983036 LCC983036 LLY983036 LVU983036 MFQ983036 MPM983036 MZI983036 NJE983036 NTA983036 OCW983036 OMS983036 OWO983036 PGK983036 PQG983036 QAC983036 QJY983036 QTU983036 RDQ983036 RNM983036 RXI983036 SHE983036 SRA983036 TAW983036 TKS983036 TUO983036 UEK983036 UOG983036 UYC983036 VHY983036 VRU983036 WBQ983036 WLM983036 WVI983036 B65541:B65542 IW65541:IW65542 SS65541:SS65542 ACO65541:ACO65542 AMK65541:AMK65542 AWG65541:AWG65542 BGC65541:BGC65542 BPY65541:BPY65542 BZU65541:BZU65542 CJQ65541:CJQ65542 CTM65541:CTM65542 DDI65541:DDI65542 DNE65541:DNE65542 DXA65541:DXA65542 EGW65541:EGW65542 EQS65541:EQS65542 FAO65541:FAO65542 FKK65541:FKK65542 FUG65541:FUG65542 GEC65541:GEC65542 GNY65541:GNY65542 GXU65541:GXU65542 HHQ65541:HHQ65542 HRM65541:HRM65542 IBI65541:IBI65542 ILE65541:ILE65542 IVA65541:IVA65542 JEW65541:JEW65542 JOS65541:JOS65542 JYO65541:JYO65542 KIK65541:KIK65542 KSG65541:KSG65542 LCC65541:LCC65542 LLY65541:LLY65542 LVU65541:LVU65542 MFQ65541:MFQ65542 MPM65541:MPM65542 MZI65541:MZI65542 NJE65541:NJE65542 NTA65541:NTA65542 OCW65541:OCW65542 OMS65541:OMS65542 OWO65541:OWO65542 PGK65541:PGK65542 PQG65541:PQG65542 QAC65541:QAC65542 QJY65541:QJY65542 QTU65541:QTU65542 RDQ65541:RDQ65542 RNM65541:RNM65542 RXI65541:RXI65542 SHE65541:SHE65542 SRA65541:SRA65542 TAW65541:TAW65542 TKS65541:TKS65542 TUO65541:TUO65542 UEK65541:UEK65542 UOG65541:UOG65542 UYC65541:UYC65542 VHY65541:VHY65542 VRU65541:VRU65542 WBQ65541:WBQ65542 WLM65541:WLM65542 WVI65541:WVI65542 B131077:B131078 IW131077:IW131078 SS131077:SS131078 ACO131077:ACO131078 AMK131077:AMK131078 AWG131077:AWG131078 BGC131077:BGC131078 BPY131077:BPY131078 BZU131077:BZU131078 CJQ131077:CJQ131078 CTM131077:CTM131078 DDI131077:DDI131078 DNE131077:DNE131078 DXA131077:DXA131078 EGW131077:EGW131078 EQS131077:EQS131078 FAO131077:FAO131078 FKK131077:FKK131078 FUG131077:FUG131078 GEC131077:GEC131078 GNY131077:GNY131078 GXU131077:GXU131078 HHQ131077:HHQ131078 HRM131077:HRM131078 IBI131077:IBI131078 ILE131077:ILE131078 IVA131077:IVA131078 JEW131077:JEW131078 JOS131077:JOS131078 JYO131077:JYO131078 KIK131077:KIK131078 KSG131077:KSG131078 LCC131077:LCC131078 LLY131077:LLY131078 LVU131077:LVU131078 MFQ131077:MFQ131078 MPM131077:MPM131078 MZI131077:MZI131078 NJE131077:NJE131078 NTA131077:NTA131078 OCW131077:OCW131078 OMS131077:OMS131078 OWO131077:OWO131078 PGK131077:PGK131078 PQG131077:PQG131078 QAC131077:QAC131078 QJY131077:QJY131078 QTU131077:QTU131078 RDQ131077:RDQ131078 RNM131077:RNM131078 RXI131077:RXI131078 SHE131077:SHE131078 SRA131077:SRA131078 TAW131077:TAW131078 TKS131077:TKS131078 TUO131077:TUO131078 UEK131077:UEK131078 UOG131077:UOG131078 UYC131077:UYC131078 VHY131077:VHY131078 VRU131077:VRU131078 WBQ131077:WBQ131078 WLM131077:WLM131078 WVI131077:WVI131078 B196613:B196614 IW196613:IW196614 SS196613:SS196614 ACO196613:ACO196614 AMK196613:AMK196614 AWG196613:AWG196614 BGC196613:BGC196614 BPY196613:BPY196614 BZU196613:BZU196614 CJQ196613:CJQ196614 CTM196613:CTM196614 DDI196613:DDI196614 DNE196613:DNE196614 DXA196613:DXA196614 EGW196613:EGW196614 EQS196613:EQS196614 FAO196613:FAO196614 FKK196613:FKK196614 FUG196613:FUG196614 GEC196613:GEC196614 GNY196613:GNY196614 GXU196613:GXU196614 HHQ196613:HHQ196614 HRM196613:HRM196614 IBI196613:IBI196614 ILE196613:ILE196614 IVA196613:IVA196614 JEW196613:JEW196614 JOS196613:JOS196614 JYO196613:JYO196614 KIK196613:KIK196614 KSG196613:KSG196614 LCC196613:LCC196614 LLY196613:LLY196614 LVU196613:LVU196614 MFQ196613:MFQ196614 MPM196613:MPM196614 MZI196613:MZI196614 NJE196613:NJE196614 NTA196613:NTA196614 OCW196613:OCW196614 OMS196613:OMS196614 OWO196613:OWO196614 PGK196613:PGK196614 PQG196613:PQG196614 QAC196613:QAC196614 QJY196613:QJY196614 QTU196613:QTU196614 RDQ196613:RDQ196614 RNM196613:RNM196614 RXI196613:RXI196614 SHE196613:SHE196614 SRA196613:SRA196614 TAW196613:TAW196614 TKS196613:TKS196614 TUO196613:TUO196614 UEK196613:UEK196614 UOG196613:UOG196614 UYC196613:UYC196614 VHY196613:VHY196614 VRU196613:VRU196614 WBQ196613:WBQ196614 WLM196613:WLM196614 WVI196613:WVI196614 B262149:B262150 IW262149:IW262150 SS262149:SS262150 ACO262149:ACO262150 AMK262149:AMK262150 AWG262149:AWG262150 BGC262149:BGC262150 BPY262149:BPY262150 BZU262149:BZU262150 CJQ262149:CJQ262150 CTM262149:CTM262150 DDI262149:DDI262150 DNE262149:DNE262150 DXA262149:DXA262150 EGW262149:EGW262150 EQS262149:EQS262150 FAO262149:FAO262150 FKK262149:FKK262150 FUG262149:FUG262150 GEC262149:GEC262150 GNY262149:GNY262150 GXU262149:GXU262150 HHQ262149:HHQ262150 HRM262149:HRM262150 IBI262149:IBI262150 ILE262149:ILE262150 IVA262149:IVA262150 JEW262149:JEW262150 JOS262149:JOS262150 JYO262149:JYO262150 KIK262149:KIK262150 KSG262149:KSG262150 LCC262149:LCC262150 LLY262149:LLY262150 LVU262149:LVU262150 MFQ262149:MFQ262150 MPM262149:MPM262150 MZI262149:MZI262150 NJE262149:NJE262150 NTA262149:NTA262150 OCW262149:OCW262150 OMS262149:OMS262150 OWO262149:OWO262150 PGK262149:PGK262150 PQG262149:PQG262150 QAC262149:QAC262150 QJY262149:QJY262150 QTU262149:QTU262150 RDQ262149:RDQ262150 RNM262149:RNM262150 RXI262149:RXI262150 SHE262149:SHE262150 SRA262149:SRA262150 TAW262149:TAW262150 TKS262149:TKS262150 TUO262149:TUO262150 UEK262149:UEK262150 UOG262149:UOG262150 UYC262149:UYC262150 VHY262149:VHY262150 VRU262149:VRU262150 WBQ262149:WBQ262150 WLM262149:WLM262150 WVI262149:WVI262150 B327685:B327686 IW327685:IW327686 SS327685:SS327686 ACO327685:ACO327686 AMK327685:AMK327686 AWG327685:AWG327686 BGC327685:BGC327686 BPY327685:BPY327686 BZU327685:BZU327686 CJQ327685:CJQ327686 CTM327685:CTM327686 DDI327685:DDI327686 DNE327685:DNE327686 DXA327685:DXA327686 EGW327685:EGW327686 EQS327685:EQS327686 FAO327685:FAO327686 FKK327685:FKK327686 FUG327685:FUG327686 GEC327685:GEC327686 GNY327685:GNY327686 GXU327685:GXU327686 HHQ327685:HHQ327686 HRM327685:HRM327686 IBI327685:IBI327686 ILE327685:ILE327686 IVA327685:IVA327686 JEW327685:JEW327686 JOS327685:JOS327686 JYO327685:JYO327686 KIK327685:KIK327686 KSG327685:KSG327686 LCC327685:LCC327686 LLY327685:LLY327686 LVU327685:LVU327686 MFQ327685:MFQ327686 MPM327685:MPM327686 MZI327685:MZI327686 NJE327685:NJE327686 NTA327685:NTA327686 OCW327685:OCW327686 OMS327685:OMS327686 OWO327685:OWO327686 PGK327685:PGK327686 PQG327685:PQG327686 QAC327685:QAC327686 QJY327685:QJY327686 QTU327685:QTU327686 RDQ327685:RDQ327686 RNM327685:RNM327686 RXI327685:RXI327686 SHE327685:SHE327686 SRA327685:SRA327686 TAW327685:TAW327686 TKS327685:TKS327686 TUO327685:TUO327686 UEK327685:UEK327686 UOG327685:UOG327686 UYC327685:UYC327686 VHY327685:VHY327686 VRU327685:VRU327686 WBQ327685:WBQ327686 WLM327685:WLM327686 WVI327685:WVI327686 B393221:B393222 IW393221:IW393222 SS393221:SS393222 ACO393221:ACO393222 AMK393221:AMK393222 AWG393221:AWG393222 BGC393221:BGC393222 BPY393221:BPY393222 BZU393221:BZU393222 CJQ393221:CJQ393222 CTM393221:CTM393222 DDI393221:DDI393222 DNE393221:DNE393222 DXA393221:DXA393222 EGW393221:EGW393222 EQS393221:EQS393222 FAO393221:FAO393222 FKK393221:FKK393222 FUG393221:FUG393222 GEC393221:GEC393222 GNY393221:GNY393222 GXU393221:GXU393222 HHQ393221:HHQ393222 HRM393221:HRM393222 IBI393221:IBI393222 ILE393221:ILE393222 IVA393221:IVA393222 JEW393221:JEW393222 JOS393221:JOS393222 JYO393221:JYO393222 KIK393221:KIK393222 KSG393221:KSG393222 LCC393221:LCC393222 LLY393221:LLY393222 LVU393221:LVU393222 MFQ393221:MFQ393222 MPM393221:MPM393222 MZI393221:MZI393222 NJE393221:NJE393222 NTA393221:NTA393222 OCW393221:OCW393222 OMS393221:OMS393222 OWO393221:OWO393222 PGK393221:PGK393222 PQG393221:PQG393222 QAC393221:QAC393222 QJY393221:QJY393222 QTU393221:QTU393222 RDQ393221:RDQ393222 RNM393221:RNM393222 RXI393221:RXI393222 SHE393221:SHE393222 SRA393221:SRA393222 TAW393221:TAW393222 TKS393221:TKS393222 TUO393221:TUO393222 UEK393221:UEK393222 UOG393221:UOG393222 UYC393221:UYC393222 VHY393221:VHY393222 VRU393221:VRU393222 WBQ393221:WBQ393222 WLM393221:WLM393222 WVI393221:WVI393222 B458757:B458758 IW458757:IW458758 SS458757:SS458758 ACO458757:ACO458758 AMK458757:AMK458758 AWG458757:AWG458758 BGC458757:BGC458758 BPY458757:BPY458758 BZU458757:BZU458758 CJQ458757:CJQ458758 CTM458757:CTM458758 DDI458757:DDI458758 DNE458757:DNE458758 DXA458757:DXA458758 EGW458757:EGW458758 EQS458757:EQS458758 FAO458757:FAO458758 FKK458757:FKK458758 FUG458757:FUG458758 GEC458757:GEC458758 GNY458757:GNY458758 GXU458757:GXU458758 HHQ458757:HHQ458758 HRM458757:HRM458758 IBI458757:IBI458758 ILE458757:ILE458758 IVA458757:IVA458758 JEW458757:JEW458758 JOS458757:JOS458758 JYO458757:JYO458758 KIK458757:KIK458758 KSG458757:KSG458758 LCC458757:LCC458758 LLY458757:LLY458758 LVU458757:LVU458758 MFQ458757:MFQ458758 MPM458757:MPM458758 MZI458757:MZI458758 NJE458757:NJE458758 NTA458757:NTA458758 OCW458757:OCW458758 OMS458757:OMS458758 OWO458757:OWO458758 PGK458757:PGK458758 PQG458757:PQG458758 QAC458757:QAC458758 QJY458757:QJY458758 QTU458757:QTU458758 RDQ458757:RDQ458758 RNM458757:RNM458758 RXI458757:RXI458758 SHE458757:SHE458758 SRA458757:SRA458758 TAW458757:TAW458758 TKS458757:TKS458758 TUO458757:TUO458758 UEK458757:UEK458758 UOG458757:UOG458758 UYC458757:UYC458758 VHY458757:VHY458758 VRU458757:VRU458758 WBQ458757:WBQ458758 WLM458757:WLM458758 WVI458757:WVI458758 B524293:B524294 IW524293:IW524294 SS524293:SS524294 ACO524293:ACO524294 AMK524293:AMK524294 AWG524293:AWG524294 BGC524293:BGC524294 BPY524293:BPY524294 BZU524293:BZU524294 CJQ524293:CJQ524294 CTM524293:CTM524294 DDI524293:DDI524294 DNE524293:DNE524294 DXA524293:DXA524294 EGW524293:EGW524294 EQS524293:EQS524294 FAO524293:FAO524294 FKK524293:FKK524294 FUG524293:FUG524294 GEC524293:GEC524294 GNY524293:GNY524294 GXU524293:GXU524294 HHQ524293:HHQ524294 HRM524293:HRM524294 IBI524293:IBI524294 ILE524293:ILE524294 IVA524293:IVA524294 JEW524293:JEW524294 JOS524293:JOS524294 JYO524293:JYO524294 KIK524293:KIK524294 KSG524293:KSG524294 LCC524293:LCC524294 LLY524293:LLY524294 LVU524293:LVU524294 MFQ524293:MFQ524294 MPM524293:MPM524294 MZI524293:MZI524294 NJE524293:NJE524294 NTA524293:NTA524294 OCW524293:OCW524294 OMS524293:OMS524294 OWO524293:OWO524294 PGK524293:PGK524294 PQG524293:PQG524294 QAC524293:QAC524294 QJY524293:QJY524294 QTU524293:QTU524294 RDQ524293:RDQ524294 RNM524293:RNM524294 RXI524293:RXI524294 SHE524293:SHE524294 SRA524293:SRA524294 TAW524293:TAW524294 TKS524293:TKS524294 TUO524293:TUO524294 UEK524293:UEK524294 UOG524293:UOG524294 UYC524293:UYC524294 VHY524293:VHY524294 VRU524293:VRU524294 WBQ524293:WBQ524294 WLM524293:WLM524294 WVI524293:WVI524294 B589829:B589830 IW589829:IW589830 SS589829:SS589830 ACO589829:ACO589830 AMK589829:AMK589830 AWG589829:AWG589830 BGC589829:BGC589830 BPY589829:BPY589830 BZU589829:BZU589830 CJQ589829:CJQ589830 CTM589829:CTM589830 DDI589829:DDI589830 DNE589829:DNE589830 DXA589829:DXA589830 EGW589829:EGW589830 EQS589829:EQS589830 FAO589829:FAO589830 FKK589829:FKK589830 FUG589829:FUG589830 GEC589829:GEC589830 GNY589829:GNY589830 GXU589829:GXU589830 HHQ589829:HHQ589830 HRM589829:HRM589830 IBI589829:IBI589830 ILE589829:ILE589830 IVA589829:IVA589830 JEW589829:JEW589830 JOS589829:JOS589830 JYO589829:JYO589830 KIK589829:KIK589830 KSG589829:KSG589830 LCC589829:LCC589830 LLY589829:LLY589830 LVU589829:LVU589830 MFQ589829:MFQ589830 MPM589829:MPM589830 MZI589829:MZI589830 NJE589829:NJE589830 NTA589829:NTA589830 OCW589829:OCW589830 OMS589829:OMS589830 OWO589829:OWO589830 PGK589829:PGK589830 PQG589829:PQG589830 QAC589829:QAC589830 QJY589829:QJY589830 QTU589829:QTU589830 RDQ589829:RDQ589830 RNM589829:RNM589830 RXI589829:RXI589830 SHE589829:SHE589830 SRA589829:SRA589830 TAW589829:TAW589830 TKS589829:TKS589830 TUO589829:TUO589830 UEK589829:UEK589830 UOG589829:UOG589830 UYC589829:UYC589830 VHY589829:VHY589830 VRU589829:VRU589830 WBQ589829:WBQ589830 WLM589829:WLM589830 WVI589829:WVI589830 B655365:B655366 IW655365:IW655366 SS655365:SS655366 ACO655365:ACO655366 AMK655365:AMK655366 AWG655365:AWG655366 BGC655365:BGC655366 BPY655365:BPY655366 BZU655365:BZU655366 CJQ655365:CJQ655366 CTM655365:CTM655366 DDI655365:DDI655366 DNE655365:DNE655366 DXA655365:DXA655366 EGW655365:EGW655366 EQS655365:EQS655366 FAO655365:FAO655366 FKK655365:FKK655366 FUG655365:FUG655366 GEC655365:GEC655366 GNY655365:GNY655366 GXU655365:GXU655366 HHQ655365:HHQ655366 HRM655365:HRM655366 IBI655365:IBI655366 ILE655365:ILE655366 IVA655365:IVA655366 JEW655365:JEW655366 JOS655365:JOS655366 JYO655365:JYO655366 KIK655365:KIK655366 KSG655365:KSG655366 LCC655365:LCC655366 LLY655365:LLY655366 LVU655365:LVU655366 MFQ655365:MFQ655366 MPM655365:MPM655366 MZI655365:MZI655366 NJE655365:NJE655366 NTA655365:NTA655366 OCW655365:OCW655366 OMS655365:OMS655366 OWO655365:OWO655366 PGK655365:PGK655366 PQG655365:PQG655366 QAC655365:QAC655366 QJY655365:QJY655366 QTU655365:QTU655366 RDQ655365:RDQ655366 RNM655365:RNM655366 RXI655365:RXI655366 SHE655365:SHE655366 SRA655365:SRA655366 TAW655365:TAW655366 TKS655365:TKS655366 TUO655365:TUO655366 UEK655365:UEK655366 UOG655365:UOG655366 UYC655365:UYC655366 VHY655365:VHY655366 VRU655365:VRU655366 WBQ655365:WBQ655366 WLM655365:WLM655366 WVI655365:WVI655366 B720901:B720902 IW720901:IW720902 SS720901:SS720902 ACO720901:ACO720902 AMK720901:AMK720902 AWG720901:AWG720902 BGC720901:BGC720902 BPY720901:BPY720902 BZU720901:BZU720902 CJQ720901:CJQ720902 CTM720901:CTM720902 DDI720901:DDI720902 DNE720901:DNE720902 DXA720901:DXA720902 EGW720901:EGW720902 EQS720901:EQS720902 FAO720901:FAO720902 FKK720901:FKK720902 FUG720901:FUG720902 GEC720901:GEC720902 GNY720901:GNY720902 GXU720901:GXU720902 HHQ720901:HHQ720902 HRM720901:HRM720902 IBI720901:IBI720902 ILE720901:ILE720902 IVA720901:IVA720902 JEW720901:JEW720902 JOS720901:JOS720902 JYO720901:JYO720902 KIK720901:KIK720902 KSG720901:KSG720902 LCC720901:LCC720902 LLY720901:LLY720902 LVU720901:LVU720902 MFQ720901:MFQ720902 MPM720901:MPM720902 MZI720901:MZI720902 NJE720901:NJE720902 NTA720901:NTA720902 OCW720901:OCW720902 OMS720901:OMS720902 OWO720901:OWO720902 PGK720901:PGK720902 PQG720901:PQG720902 QAC720901:QAC720902 QJY720901:QJY720902 QTU720901:QTU720902 RDQ720901:RDQ720902 RNM720901:RNM720902 RXI720901:RXI720902 SHE720901:SHE720902 SRA720901:SRA720902 TAW720901:TAW720902 TKS720901:TKS720902 TUO720901:TUO720902 UEK720901:UEK720902 UOG720901:UOG720902 UYC720901:UYC720902 VHY720901:VHY720902 VRU720901:VRU720902 WBQ720901:WBQ720902 WLM720901:WLM720902 WVI720901:WVI720902 B786437:B786438 IW786437:IW786438 SS786437:SS786438 ACO786437:ACO786438 AMK786437:AMK786438 AWG786437:AWG786438 BGC786437:BGC786438 BPY786437:BPY786438 BZU786437:BZU786438 CJQ786437:CJQ786438 CTM786437:CTM786438 DDI786437:DDI786438 DNE786437:DNE786438 DXA786437:DXA786438 EGW786437:EGW786438 EQS786437:EQS786438 FAO786437:FAO786438 FKK786437:FKK786438 FUG786437:FUG786438 GEC786437:GEC786438 GNY786437:GNY786438 GXU786437:GXU786438 HHQ786437:HHQ786438 HRM786437:HRM786438 IBI786437:IBI786438 ILE786437:ILE786438 IVA786437:IVA786438 JEW786437:JEW786438 JOS786437:JOS786438 JYO786437:JYO786438 KIK786437:KIK786438 KSG786437:KSG786438 LCC786437:LCC786438 LLY786437:LLY786438 LVU786437:LVU786438 MFQ786437:MFQ786438 MPM786437:MPM786438 MZI786437:MZI786438 NJE786437:NJE786438 NTA786437:NTA786438 OCW786437:OCW786438 OMS786437:OMS786438 OWO786437:OWO786438 PGK786437:PGK786438 PQG786437:PQG786438 QAC786437:QAC786438 QJY786437:QJY786438 QTU786437:QTU786438 RDQ786437:RDQ786438 RNM786437:RNM786438 RXI786437:RXI786438 SHE786437:SHE786438 SRA786437:SRA786438 TAW786437:TAW786438 TKS786437:TKS786438 TUO786437:TUO786438 UEK786437:UEK786438 UOG786437:UOG786438 UYC786437:UYC786438 VHY786437:VHY786438 VRU786437:VRU786438 WBQ786437:WBQ786438 WLM786437:WLM786438 WVI786437:WVI786438 B851973:B851974 IW851973:IW851974 SS851973:SS851974 ACO851973:ACO851974 AMK851973:AMK851974 AWG851973:AWG851974 BGC851973:BGC851974 BPY851973:BPY851974 BZU851973:BZU851974 CJQ851973:CJQ851974 CTM851973:CTM851974 DDI851973:DDI851974 DNE851973:DNE851974 DXA851973:DXA851974 EGW851973:EGW851974 EQS851973:EQS851974 FAO851973:FAO851974 FKK851973:FKK851974 FUG851973:FUG851974 GEC851973:GEC851974 GNY851973:GNY851974 GXU851973:GXU851974 HHQ851973:HHQ851974 HRM851973:HRM851974 IBI851973:IBI851974 ILE851973:ILE851974 IVA851973:IVA851974 JEW851973:JEW851974 JOS851973:JOS851974 JYO851973:JYO851974 KIK851973:KIK851974 KSG851973:KSG851974 LCC851973:LCC851974 LLY851973:LLY851974 LVU851973:LVU851974 MFQ851973:MFQ851974 MPM851973:MPM851974 MZI851973:MZI851974 NJE851973:NJE851974 NTA851973:NTA851974 OCW851973:OCW851974 OMS851973:OMS851974 OWO851973:OWO851974 PGK851973:PGK851974 PQG851973:PQG851974 QAC851973:QAC851974 QJY851973:QJY851974 QTU851973:QTU851974 RDQ851973:RDQ851974 RNM851973:RNM851974 RXI851973:RXI851974 SHE851973:SHE851974 SRA851973:SRA851974 TAW851973:TAW851974 TKS851973:TKS851974 TUO851973:TUO851974 UEK851973:UEK851974 UOG851973:UOG851974 UYC851973:UYC851974 VHY851973:VHY851974 VRU851973:VRU851974 WBQ851973:WBQ851974 WLM851973:WLM851974 WVI851973:WVI851974 B917509:B917510 IW917509:IW917510 SS917509:SS917510 ACO917509:ACO917510 AMK917509:AMK917510 AWG917509:AWG917510 BGC917509:BGC917510 BPY917509:BPY917510 BZU917509:BZU917510 CJQ917509:CJQ917510 CTM917509:CTM917510 DDI917509:DDI917510 DNE917509:DNE917510 DXA917509:DXA917510 EGW917509:EGW917510 EQS917509:EQS917510 FAO917509:FAO917510 FKK917509:FKK917510 FUG917509:FUG917510 GEC917509:GEC917510 GNY917509:GNY917510 GXU917509:GXU917510 HHQ917509:HHQ917510 HRM917509:HRM917510 IBI917509:IBI917510 ILE917509:ILE917510 IVA917509:IVA917510 JEW917509:JEW917510 JOS917509:JOS917510 JYO917509:JYO917510 KIK917509:KIK917510 KSG917509:KSG917510 LCC917509:LCC917510 LLY917509:LLY917510 LVU917509:LVU917510 MFQ917509:MFQ917510 MPM917509:MPM917510 MZI917509:MZI917510 NJE917509:NJE917510 NTA917509:NTA917510 OCW917509:OCW917510 OMS917509:OMS917510 OWO917509:OWO917510 PGK917509:PGK917510 PQG917509:PQG917510 QAC917509:QAC917510 QJY917509:QJY917510 QTU917509:QTU917510 RDQ917509:RDQ917510 RNM917509:RNM917510 RXI917509:RXI917510 SHE917509:SHE917510 SRA917509:SRA917510 TAW917509:TAW917510 TKS917509:TKS917510 TUO917509:TUO917510 UEK917509:UEK917510 UOG917509:UOG917510 UYC917509:UYC917510 VHY917509:VHY917510 VRU917509:VRU917510 WBQ917509:WBQ917510 WLM917509:WLM917510 WVI917509:WVI917510 B983045:B983046 IW983045:IW983046 SS983045:SS983046 ACO983045:ACO983046 AMK983045:AMK983046 AWG983045:AWG983046 BGC983045:BGC983046 BPY983045:BPY983046 BZU983045:BZU983046 CJQ983045:CJQ983046 CTM983045:CTM983046 DDI983045:DDI983046 DNE983045:DNE983046 DXA983045:DXA983046 EGW983045:EGW983046 EQS983045:EQS983046 FAO983045:FAO983046 FKK983045:FKK983046 FUG983045:FUG983046 GEC983045:GEC983046 GNY983045:GNY983046 GXU983045:GXU983046 HHQ983045:HHQ983046 HRM983045:HRM983046 IBI983045:IBI983046 ILE983045:ILE983046 IVA983045:IVA983046 JEW983045:JEW983046 JOS983045:JOS983046 JYO983045:JYO983046 KIK983045:KIK983046 KSG983045:KSG983046 LCC983045:LCC983046 LLY983045:LLY983046 LVU983045:LVU983046 MFQ983045:MFQ983046 MPM983045:MPM983046 MZI983045:MZI983046 NJE983045:NJE983046 NTA983045:NTA983046 OCW983045:OCW983046 OMS983045:OMS983046 OWO983045:OWO983046 PGK983045:PGK983046 PQG983045:PQG983046 QAC983045:QAC983046 QJY983045:QJY983046 QTU983045:QTU983046 RDQ983045:RDQ983046 RNM983045:RNM983046 RXI983045:RXI983046 SHE983045:SHE983046 SRA983045:SRA983046 TAW983045:TAW983046 TKS983045:TKS983046 TUO983045:TUO983046 UEK983045:UEK983046 UOG983045:UOG983046 UYC983045:UYC983046 VHY983045:VHY983046 VRU983045:VRU983046 WBQ983045:WBQ983046 WLM983045:WLM983046 WVI983045:WVI983046">
      <formula1>0</formula1>
      <formula2>9.99999999999999E+23</formula2>
    </dataValidation>
    <dataValidation type="list" allowBlank="1" showInputMessage="1" errorTitle="Ошибка" error="Выберите значение из списка" prompt="Выберите значение из списка" sqref="B65487 IW65487 SS65487 ACO65487 AMK65487 AWG65487 BGC65487 BPY65487 BZU65487 CJQ65487 CTM65487 DDI65487 DNE65487 DXA65487 EGW65487 EQS65487 FAO65487 FKK65487 FUG65487 GEC65487 GNY65487 GXU65487 HHQ65487 HRM65487 IBI65487 ILE65487 IVA65487 JEW65487 JOS65487 JYO65487 KIK65487 KSG65487 LCC65487 LLY65487 LVU65487 MFQ65487 MPM65487 MZI65487 NJE65487 NTA65487 OCW65487 OMS65487 OWO65487 PGK65487 PQG65487 QAC65487 QJY65487 QTU65487 RDQ65487 RNM65487 RXI65487 SHE65487 SRA65487 TAW65487 TKS65487 TUO65487 UEK65487 UOG65487 UYC65487 VHY65487 VRU65487 WBQ65487 WLM65487 WVI65487 B131023 IW131023 SS131023 ACO131023 AMK131023 AWG131023 BGC131023 BPY131023 BZU131023 CJQ131023 CTM131023 DDI131023 DNE131023 DXA131023 EGW131023 EQS131023 FAO131023 FKK131023 FUG131023 GEC131023 GNY131023 GXU131023 HHQ131023 HRM131023 IBI131023 ILE131023 IVA131023 JEW131023 JOS131023 JYO131023 KIK131023 KSG131023 LCC131023 LLY131023 LVU131023 MFQ131023 MPM131023 MZI131023 NJE131023 NTA131023 OCW131023 OMS131023 OWO131023 PGK131023 PQG131023 QAC131023 QJY131023 QTU131023 RDQ131023 RNM131023 RXI131023 SHE131023 SRA131023 TAW131023 TKS131023 TUO131023 UEK131023 UOG131023 UYC131023 VHY131023 VRU131023 WBQ131023 WLM131023 WVI131023 B196559 IW196559 SS196559 ACO196559 AMK196559 AWG196559 BGC196559 BPY196559 BZU196559 CJQ196559 CTM196559 DDI196559 DNE196559 DXA196559 EGW196559 EQS196559 FAO196559 FKK196559 FUG196559 GEC196559 GNY196559 GXU196559 HHQ196559 HRM196559 IBI196559 ILE196559 IVA196559 JEW196559 JOS196559 JYO196559 KIK196559 KSG196559 LCC196559 LLY196559 LVU196559 MFQ196559 MPM196559 MZI196559 NJE196559 NTA196559 OCW196559 OMS196559 OWO196559 PGK196559 PQG196559 QAC196559 QJY196559 QTU196559 RDQ196559 RNM196559 RXI196559 SHE196559 SRA196559 TAW196559 TKS196559 TUO196559 UEK196559 UOG196559 UYC196559 VHY196559 VRU196559 WBQ196559 WLM196559 WVI196559 B262095 IW262095 SS262095 ACO262095 AMK262095 AWG262095 BGC262095 BPY262095 BZU262095 CJQ262095 CTM262095 DDI262095 DNE262095 DXA262095 EGW262095 EQS262095 FAO262095 FKK262095 FUG262095 GEC262095 GNY262095 GXU262095 HHQ262095 HRM262095 IBI262095 ILE262095 IVA262095 JEW262095 JOS262095 JYO262095 KIK262095 KSG262095 LCC262095 LLY262095 LVU262095 MFQ262095 MPM262095 MZI262095 NJE262095 NTA262095 OCW262095 OMS262095 OWO262095 PGK262095 PQG262095 QAC262095 QJY262095 QTU262095 RDQ262095 RNM262095 RXI262095 SHE262095 SRA262095 TAW262095 TKS262095 TUO262095 UEK262095 UOG262095 UYC262095 VHY262095 VRU262095 WBQ262095 WLM262095 WVI262095 B327631 IW327631 SS327631 ACO327631 AMK327631 AWG327631 BGC327631 BPY327631 BZU327631 CJQ327631 CTM327631 DDI327631 DNE327631 DXA327631 EGW327631 EQS327631 FAO327631 FKK327631 FUG327631 GEC327631 GNY327631 GXU327631 HHQ327631 HRM327631 IBI327631 ILE327631 IVA327631 JEW327631 JOS327631 JYO327631 KIK327631 KSG327631 LCC327631 LLY327631 LVU327631 MFQ327631 MPM327631 MZI327631 NJE327631 NTA327631 OCW327631 OMS327631 OWO327631 PGK327631 PQG327631 QAC327631 QJY327631 QTU327631 RDQ327631 RNM327631 RXI327631 SHE327631 SRA327631 TAW327631 TKS327631 TUO327631 UEK327631 UOG327631 UYC327631 VHY327631 VRU327631 WBQ327631 WLM327631 WVI327631 B393167 IW393167 SS393167 ACO393167 AMK393167 AWG393167 BGC393167 BPY393167 BZU393167 CJQ393167 CTM393167 DDI393167 DNE393167 DXA393167 EGW393167 EQS393167 FAO393167 FKK393167 FUG393167 GEC393167 GNY393167 GXU393167 HHQ393167 HRM393167 IBI393167 ILE393167 IVA393167 JEW393167 JOS393167 JYO393167 KIK393167 KSG393167 LCC393167 LLY393167 LVU393167 MFQ393167 MPM393167 MZI393167 NJE393167 NTA393167 OCW393167 OMS393167 OWO393167 PGK393167 PQG393167 QAC393167 QJY393167 QTU393167 RDQ393167 RNM393167 RXI393167 SHE393167 SRA393167 TAW393167 TKS393167 TUO393167 UEK393167 UOG393167 UYC393167 VHY393167 VRU393167 WBQ393167 WLM393167 WVI393167 B458703 IW458703 SS458703 ACO458703 AMK458703 AWG458703 BGC458703 BPY458703 BZU458703 CJQ458703 CTM458703 DDI458703 DNE458703 DXA458703 EGW458703 EQS458703 FAO458703 FKK458703 FUG458703 GEC458703 GNY458703 GXU458703 HHQ458703 HRM458703 IBI458703 ILE458703 IVA458703 JEW458703 JOS458703 JYO458703 KIK458703 KSG458703 LCC458703 LLY458703 LVU458703 MFQ458703 MPM458703 MZI458703 NJE458703 NTA458703 OCW458703 OMS458703 OWO458703 PGK458703 PQG458703 QAC458703 QJY458703 QTU458703 RDQ458703 RNM458703 RXI458703 SHE458703 SRA458703 TAW458703 TKS458703 TUO458703 UEK458703 UOG458703 UYC458703 VHY458703 VRU458703 WBQ458703 WLM458703 WVI458703 B524239 IW524239 SS524239 ACO524239 AMK524239 AWG524239 BGC524239 BPY524239 BZU524239 CJQ524239 CTM524239 DDI524239 DNE524239 DXA524239 EGW524239 EQS524239 FAO524239 FKK524239 FUG524239 GEC524239 GNY524239 GXU524239 HHQ524239 HRM524239 IBI524239 ILE524239 IVA524239 JEW524239 JOS524239 JYO524239 KIK524239 KSG524239 LCC524239 LLY524239 LVU524239 MFQ524239 MPM524239 MZI524239 NJE524239 NTA524239 OCW524239 OMS524239 OWO524239 PGK524239 PQG524239 QAC524239 QJY524239 QTU524239 RDQ524239 RNM524239 RXI524239 SHE524239 SRA524239 TAW524239 TKS524239 TUO524239 UEK524239 UOG524239 UYC524239 VHY524239 VRU524239 WBQ524239 WLM524239 WVI524239 B589775 IW589775 SS589775 ACO589775 AMK589775 AWG589775 BGC589775 BPY589775 BZU589775 CJQ589775 CTM589775 DDI589775 DNE589775 DXA589775 EGW589775 EQS589775 FAO589775 FKK589775 FUG589775 GEC589775 GNY589775 GXU589775 HHQ589775 HRM589775 IBI589775 ILE589775 IVA589775 JEW589775 JOS589775 JYO589775 KIK589775 KSG589775 LCC589775 LLY589775 LVU589775 MFQ589775 MPM589775 MZI589775 NJE589775 NTA589775 OCW589775 OMS589775 OWO589775 PGK589775 PQG589775 QAC589775 QJY589775 QTU589775 RDQ589775 RNM589775 RXI589775 SHE589775 SRA589775 TAW589775 TKS589775 TUO589775 UEK589775 UOG589775 UYC589775 VHY589775 VRU589775 WBQ589775 WLM589775 WVI589775 B655311 IW655311 SS655311 ACO655311 AMK655311 AWG655311 BGC655311 BPY655311 BZU655311 CJQ655311 CTM655311 DDI655311 DNE655311 DXA655311 EGW655311 EQS655311 FAO655311 FKK655311 FUG655311 GEC655311 GNY655311 GXU655311 HHQ655311 HRM655311 IBI655311 ILE655311 IVA655311 JEW655311 JOS655311 JYO655311 KIK655311 KSG655311 LCC655311 LLY655311 LVU655311 MFQ655311 MPM655311 MZI655311 NJE655311 NTA655311 OCW655311 OMS655311 OWO655311 PGK655311 PQG655311 QAC655311 QJY655311 QTU655311 RDQ655311 RNM655311 RXI655311 SHE655311 SRA655311 TAW655311 TKS655311 TUO655311 UEK655311 UOG655311 UYC655311 VHY655311 VRU655311 WBQ655311 WLM655311 WVI655311 B720847 IW720847 SS720847 ACO720847 AMK720847 AWG720847 BGC720847 BPY720847 BZU720847 CJQ720847 CTM720847 DDI720847 DNE720847 DXA720847 EGW720847 EQS720847 FAO720847 FKK720847 FUG720847 GEC720847 GNY720847 GXU720847 HHQ720847 HRM720847 IBI720847 ILE720847 IVA720847 JEW720847 JOS720847 JYO720847 KIK720847 KSG720847 LCC720847 LLY720847 LVU720847 MFQ720847 MPM720847 MZI720847 NJE720847 NTA720847 OCW720847 OMS720847 OWO720847 PGK720847 PQG720847 QAC720847 QJY720847 QTU720847 RDQ720847 RNM720847 RXI720847 SHE720847 SRA720847 TAW720847 TKS720847 TUO720847 UEK720847 UOG720847 UYC720847 VHY720847 VRU720847 WBQ720847 WLM720847 WVI720847 B786383 IW786383 SS786383 ACO786383 AMK786383 AWG786383 BGC786383 BPY786383 BZU786383 CJQ786383 CTM786383 DDI786383 DNE786383 DXA786383 EGW786383 EQS786383 FAO786383 FKK786383 FUG786383 GEC786383 GNY786383 GXU786383 HHQ786383 HRM786383 IBI786383 ILE786383 IVA786383 JEW786383 JOS786383 JYO786383 KIK786383 KSG786383 LCC786383 LLY786383 LVU786383 MFQ786383 MPM786383 MZI786383 NJE786383 NTA786383 OCW786383 OMS786383 OWO786383 PGK786383 PQG786383 QAC786383 QJY786383 QTU786383 RDQ786383 RNM786383 RXI786383 SHE786383 SRA786383 TAW786383 TKS786383 TUO786383 UEK786383 UOG786383 UYC786383 VHY786383 VRU786383 WBQ786383 WLM786383 WVI786383 B851919 IW851919 SS851919 ACO851919 AMK851919 AWG851919 BGC851919 BPY851919 BZU851919 CJQ851919 CTM851919 DDI851919 DNE851919 DXA851919 EGW851919 EQS851919 FAO851919 FKK851919 FUG851919 GEC851919 GNY851919 GXU851919 HHQ851919 HRM851919 IBI851919 ILE851919 IVA851919 JEW851919 JOS851919 JYO851919 KIK851919 KSG851919 LCC851919 LLY851919 LVU851919 MFQ851919 MPM851919 MZI851919 NJE851919 NTA851919 OCW851919 OMS851919 OWO851919 PGK851919 PQG851919 QAC851919 QJY851919 QTU851919 RDQ851919 RNM851919 RXI851919 SHE851919 SRA851919 TAW851919 TKS851919 TUO851919 UEK851919 UOG851919 UYC851919 VHY851919 VRU851919 WBQ851919 WLM851919 WVI851919 B917455 IW917455 SS917455 ACO917455 AMK917455 AWG917455 BGC917455 BPY917455 BZU917455 CJQ917455 CTM917455 DDI917455 DNE917455 DXA917455 EGW917455 EQS917455 FAO917455 FKK917455 FUG917455 GEC917455 GNY917455 GXU917455 HHQ917455 HRM917455 IBI917455 ILE917455 IVA917455 JEW917455 JOS917455 JYO917455 KIK917455 KSG917455 LCC917455 LLY917455 LVU917455 MFQ917455 MPM917455 MZI917455 NJE917455 NTA917455 OCW917455 OMS917455 OWO917455 PGK917455 PQG917455 QAC917455 QJY917455 QTU917455 RDQ917455 RNM917455 RXI917455 SHE917455 SRA917455 TAW917455 TKS917455 TUO917455 UEK917455 UOG917455 UYC917455 VHY917455 VRU917455 WBQ917455 WLM917455 WVI917455 B982991 IW982991 SS982991 ACO982991 AMK982991 AWG982991 BGC982991 BPY982991 BZU982991 CJQ982991 CTM982991 DDI982991 DNE982991 DXA982991 EGW982991 EQS982991 FAO982991 FKK982991 FUG982991 GEC982991 GNY982991 GXU982991 HHQ982991 HRM982991 IBI982991 ILE982991 IVA982991 JEW982991 JOS982991 JYO982991 KIK982991 KSG982991 LCC982991 LLY982991 LVU982991 MFQ982991 MPM982991 MZI982991 NJE982991 NTA982991 OCW982991 OMS982991 OWO982991 PGK982991 PQG982991 QAC982991 QJY982991 QTU982991 RDQ982991 RNM982991 RXI982991 SHE982991 SRA982991 TAW982991 TKS982991 TUO982991 UEK982991 UOG982991 UYC982991 VHY982991 VRU982991 WBQ982991 WLM982991 WVI982991">
      <formula1>list_url</formula1>
    </dataValidation>
    <dataValidation type="list" allowBlank="1" showInputMessage="1" errorTitle="Ошибка" error="Выберите значение из списка" prompt="Выберите значение из списка" sqref="WVI982992 B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B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B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B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B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B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B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B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B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B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B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B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B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B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B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formula1>list_email</formula1>
    </dataValidation>
    <dataValidation allowBlank="1" showInputMessage="1" showErrorMessage="1" prompt="Выберите значение, выполнив двойной щелчок левой кнопки мыши по ячейке." sqref="B65474:B65477 IW65474:IW65477 SS65474:SS65477 ACO65474:ACO65477 AMK65474:AMK65477 AWG65474:AWG65477 BGC65474:BGC65477 BPY65474:BPY65477 BZU65474:BZU65477 CJQ65474:CJQ65477 CTM65474:CTM65477 DDI65474:DDI65477 DNE65474:DNE65477 DXA65474:DXA65477 EGW65474:EGW65477 EQS65474:EQS65477 FAO65474:FAO65477 FKK65474:FKK65477 FUG65474:FUG65477 GEC65474:GEC65477 GNY65474:GNY65477 GXU65474:GXU65477 HHQ65474:HHQ65477 HRM65474:HRM65477 IBI65474:IBI65477 ILE65474:ILE65477 IVA65474:IVA65477 JEW65474:JEW65477 JOS65474:JOS65477 JYO65474:JYO65477 KIK65474:KIK65477 KSG65474:KSG65477 LCC65474:LCC65477 LLY65474:LLY65477 LVU65474:LVU65477 MFQ65474:MFQ65477 MPM65474:MPM65477 MZI65474:MZI65477 NJE65474:NJE65477 NTA65474:NTA65477 OCW65474:OCW65477 OMS65474:OMS65477 OWO65474:OWO65477 PGK65474:PGK65477 PQG65474:PQG65477 QAC65474:QAC65477 QJY65474:QJY65477 QTU65474:QTU65477 RDQ65474:RDQ65477 RNM65474:RNM65477 RXI65474:RXI65477 SHE65474:SHE65477 SRA65474:SRA65477 TAW65474:TAW65477 TKS65474:TKS65477 TUO65474:TUO65477 UEK65474:UEK65477 UOG65474:UOG65477 UYC65474:UYC65477 VHY65474:VHY65477 VRU65474:VRU65477 WBQ65474:WBQ65477 WLM65474:WLM65477 WVI65474:WVI65477 B131010:B131013 IW131010:IW131013 SS131010:SS131013 ACO131010:ACO131013 AMK131010:AMK131013 AWG131010:AWG131013 BGC131010:BGC131013 BPY131010:BPY131013 BZU131010:BZU131013 CJQ131010:CJQ131013 CTM131010:CTM131013 DDI131010:DDI131013 DNE131010:DNE131013 DXA131010:DXA131013 EGW131010:EGW131013 EQS131010:EQS131013 FAO131010:FAO131013 FKK131010:FKK131013 FUG131010:FUG131013 GEC131010:GEC131013 GNY131010:GNY131013 GXU131010:GXU131013 HHQ131010:HHQ131013 HRM131010:HRM131013 IBI131010:IBI131013 ILE131010:ILE131013 IVA131010:IVA131013 JEW131010:JEW131013 JOS131010:JOS131013 JYO131010:JYO131013 KIK131010:KIK131013 KSG131010:KSG131013 LCC131010:LCC131013 LLY131010:LLY131013 LVU131010:LVU131013 MFQ131010:MFQ131013 MPM131010:MPM131013 MZI131010:MZI131013 NJE131010:NJE131013 NTA131010:NTA131013 OCW131010:OCW131013 OMS131010:OMS131013 OWO131010:OWO131013 PGK131010:PGK131013 PQG131010:PQG131013 QAC131010:QAC131013 QJY131010:QJY131013 QTU131010:QTU131013 RDQ131010:RDQ131013 RNM131010:RNM131013 RXI131010:RXI131013 SHE131010:SHE131013 SRA131010:SRA131013 TAW131010:TAW131013 TKS131010:TKS131013 TUO131010:TUO131013 UEK131010:UEK131013 UOG131010:UOG131013 UYC131010:UYC131013 VHY131010:VHY131013 VRU131010:VRU131013 WBQ131010:WBQ131013 WLM131010:WLM131013 WVI131010:WVI131013 B196546:B196549 IW196546:IW196549 SS196546:SS196549 ACO196546:ACO196549 AMK196546:AMK196549 AWG196546:AWG196549 BGC196546:BGC196549 BPY196546:BPY196549 BZU196546:BZU196549 CJQ196546:CJQ196549 CTM196546:CTM196549 DDI196546:DDI196549 DNE196546:DNE196549 DXA196546:DXA196549 EGW196546:EGW196549 EQS196546:EQS196549 FAO196546:FAO196549 FKK196546:FKK196549 FUG196546:FUG196549 GEC196546:GEC196549 GNY196546:GNY196549 GXU196546:GXU196549 HHQ196546:HHQ196549 HRM196546:HRM196549 IBI196546:IBI196549 ILE196546:ILE196549 IVA196546:IVA196549 JEW196546:JEW196549 JOS196546:JOS196549 JYO196546:JYO196549 KIK196546:KIK196549 KSG196546:KSG196549 LCC196546:LCC196549 LLY196546:LLY196549 LVU196546:LVU196549 MFQ196546:MFQ196549 MPM196546:MPM196549 MZI196546:MZI196549 NJE196546:NJE196549 NTA196546:NTA196549 OCW196546:OCW196549 OMS196546:OMS196549 OWO196546:OWO196549 PGK196546:PGK196549 PQG196546:PQG196549 QAC196546:QAC196549 QJY196546:QJY196549 QTU196546:QTU196549 RDQ196546:RDQ196549 RNM196546:RNM196549 RXI196546:RXI196549 SHE196546:SHE196549 SRA196546:SRA196549 TAW196546:TAW196549 TKS196546:TKS196549 TUO196546:TUO196549 UEK196546:UEK196549 UOG196546:UOG196549 UYC196546:UYC196549 VHY196546:VHY196549 VRU196546:VRU196549 WBQ196546:WBQ196549 WLM196546:WLM196549 WVI196546:WVI196549 B262082:B262085 IW262082:IW262085 SS262082:SS262085 ACO262082:ACO262085 AMK262082:AMK262085 AWG262082:AWG262085 BGC262082:BGC262085 BPY262082:BPY262085 BZU262082:BZU262085 CJQ262082:CJQ262085 CTM262082:CTM262085 DDI262082:DDI262085 DNE262082:DNE262085 DXA262082:DXA262085 EGW262082:EGW262085 EQS262082:EQS262085 FAO262082:FAO262085 FKK262082:FKK262085 FUG262082:FUG262085 GEC262082:GEC262085 GNY262082:GNY262085 GXU262082:GXU262085 HHQ262082:HHQ262085 HRM262082:HRM262085 IBI262082:IBI262085 ILE262082:ILE262085 IVA262082:IVA262085 JEW262082:JEW262085 JOS262082:JOS262085 JYO262082:JYO262085 KIK262082:KIK262085 KSG262082:KSG262085 LCC262082:LCC262085 LLY262082:LLY262085 LVU262082:LVU262085 MFQ262082:MFQ262085 MPM262082:MPM262085 MZI262082:MZI262085 NJE262082:NJE262085 NTA262082:NTA262085 OCW262082:OCW262085 OMS262082:OMS262085 OWO262082:OWO262085 PGK262082:PGK262085 PQG262082:PQG262085 QAC262082:QAC262085 QJY262082:QJY262085 QTU262082:QTU262085 RDQ262082:RDQ262085 RNM262082:RNM262085 RXI262082:RXI262085 SHE262082:SHE262085 SRA262082:SRA262085 TAW262082:TAW262085 TKS262082:TKS262085 TUO262082:TUO262085 UEK262082:UEK262085 UOG262082:UOG262085 UYC262082:UYC262085 VHY262082:VHY262085 VRU262082:VRU262085 WBQ262082:WBQ262085 WLM262082:WLM262085 WVI262082:WVI262085 B327618:B327621 IW327618:IW327621 SS327618:SS327621 ACO327618:ACO327621 AMK327618:AMK327621 AWG327618:AWG327621 BGC327618:BGC327621 BPY327618:BPY327621 BZU327618:BZU327621 CJQ327618:CJQ327621 CTM327618:CTM327621 DDI327618:DDI327621 DNE327618:DNE327621 DXA327618:DXA327621 EGW327618:EGW327621 EQS327618:EQS327621 FAO327618:FAO327621 FKK327618:FKK327621 FUG327618:FUG327621 GEC327618:GEC327621 GNY327618:GNY327621 GXU327618:GXU327621 HHQ327618:HHQ327621 HRM327618:HRM327621 IBI327618:IBI327621 ILE327618:ILE327621 IVA327618:IVA327621 JEW327618:JEW327621 JOS327618:JOS327621 JYO327618:JYO327621 KIK327618:KIK327621 KSG327618:KSG327621 LCC327618:LCC327621 LLY327618:LLY327621 LVU327618:LVU327621 MFQ327618:MFQ327621 MPM327618:MPM327621 MZI327618:MZI327621 NJE327618:NJE327621 NTA327618:NTA327621 OCW327618:OCW327621 OMS327618:OMS327621 OWO327618:OWO327621 PGK327618:PGK327621 PQG327618:PQG327621 QAC327618:QAC327621 QJY327618:QJY327621 QTU327618:QTU327621 RDQ327618:RDQ327621 RNM327618:RNM327621 RXI327618:RXI327621 SHE327618:SHE327621 SRA327618:SRA327621 TAW327618:TAW327621 TKS327618:TKS327621 TUO327618:TUO327621 UEK327618:UEK327621 UOG327618:UOG327621 UYC327618:UYC327621 VHY327618:VHY327621 VRU327618:VRU327621 WBQ327618:WBQ327621 WLM327618:WLM327621 WVI327618:WVI327621 B393154:B393157 IW393154:IW393157 SS393154:SS393157 ACO393154:ACO393157 AMK393154:AMK393157 AWG393154:AWG393157 BGC393154:BGC393157 BPY393154:BPY393157 BZU393154:BZU393157 CJQ393154:CJQ393157 CTM393154:CTM393157 DDI393154:DDI393157 DNE393154:DNE393157 DXA393154:DXA393157 EGW393154:EGW393157 EQS393154:EQS393157 FAO393154:FAO393157 FKK393154:FKK393157 FUG393154:FUG393157 GEC393154:GEC393157 GNY393154:GNY393157 GXU393154:GXU393157 HHQ393154:HHQ393157 HRM393154:HRM393157 IBI393154:IBI393157 ILE393154:ILE393157 IVA393154:IVA393157 JEW393154:JEW393157 JOS393154:JOS393157 JYO393154:JYO393157 KIK393154:KIK393157 KSG393154:KSG393157 LCC393154:LCC393157 LLY393154:LLY393157 LVU393154:LVU393157 MFQ393154:MFQ393157 MPM393154:MPM393157 MZI393154:MZI393157 NJE393154:NJE393157 NTA393154:NTA393157 OCW393154:OCW393157 OMS393154:OMS393157 OWO393154:OWO393157 PGK393154:PGK393157 PQG393154:PQG393157 QAC393154:QAC393157 QJY393154:QJY393157 QTU393154:QTU393157 RDQ393154:RDQ393157 RNM393154:RNM393157 RXI393154:RXI393157 SHE393154:SHE393157 SRA393154:SRA393157 TAW393154:TAW393157 TKS393154:TKS393157 TUO393154:TUO393157 UEK393154:UEK393157 UOG393154:UOG393157 UYC393154:UYC393157 VHY393154:VHY393157 VRU393154:VRU393157 WBQ393154:WBQ393157 WLM393154:WLM393157 WVI393154:WVI393157 B458690:B458693 IW458690:IW458693 SS458690:SS458693 ACO458690:ACO458693 AMK458690:AMK458693 AWG458690:AWG458693 BGC458690:BGC458693 BPY458690:BPY458693 BZU458690:BZU458693 CJQ458690:CJQ458693 CTM458690:CTM458693 DDI458690:DDI458693 DNE458690:DNE458693 DXA458690:DXA458693 EGW458690:EGW458693 EQS458690:EQS458693 FAO458690:FAO458693 FKK458690:FKK458693 FUG458690:FUG458693 GEC458690:GEC458693 GNY458690:GNY458693 GXU458690:GXU458693 HHQ458690:HHQ458693 HRM458690:HRM458693 IBI458690:IBI458693 ILE458690:ILE458693 IVA458690:IVA458693 JEW458690:JEW458693 JOS458690:JOS458693 JYO458690:JYO458693 KIK458690:KIK458693 KSG458690:KSG458693 LCC458690:LCC458693 LLY458690:LLY458693 LVU458690:LVU458693 MFQ458690:MFQ458693 MPM458690:MPM458693 MZI458690:MZI458693 NJE458690:NJE458693 NTA458690:NTA458693 OCW458690:OCW458693 OMS458690:OMS458693 OWO458690:OWO458693 PGK458690:PGK458693 PQG458690:PQG458693 QAC458690:QAC458693 QJY458690:QJY458693 QTU458690:QTU458693 RDQ458690:RDQ458693 RNM458690:RNM458693 RXI458690:RXI458693 SHE458690:SHE458693 SRA458690:SRA458693 TAW458690:TAW458693 TKS458690:TKS458693 TUO458690:TUO458693 UEK458690:UEK458693 UOG458690:UOG458693 UYC458690:UYC458693 VHY458690:VHY458693 VRU458690:VRU458693 WBQ458690:WBQ458693 WLM458690:WLM458693 WVI458690:WVI458693 B524226:B524229 IW524226:IW524229 SS524226:SS524229 ACO524226:ACO524229 AMK524226:AMK524229 AWG524226:AWG524229 BGC524226:BGC524229 BPY524226:BPY524229 BZU524226:BZU524229 CJQ524226:CJQ524229 CTM524226:CTM524229 DDI524226:DDI524229 DNE524226:DNE524229 DXA524226:DXA524229 EGW524226:EGW524229 EQS524226:EQS524229 FAO524226:FAO524229 FKK524226:FKK524229 FUG524226:FUG524229 GEC524226:GEC524229 GNY524226:GNY524229 GXU524226:GXU524229 HHQ524226:HHQ524229 HRM524226:HRM524229 IBI524226:IBI524229 ILE524226:ILE524229 IVA524226:IVA524229 JEW524226:JEW524229 JOS524226:JOS524229 JYO524226:JYO524229 KIK524226:KIK524229 KSG524226:KSG524229 LCC524226:LCC524229 LLY524226:LLY524229 LVU524226:LVU524229 MFQ524226:MFQ524229 MPM524226:MPM524229 MZI524226:MZI524229 NJE524226:NJE524229 NTA524226:NTA524229 OCW524226:OCW524229 OMS524226:OMS524229 OWO524226:OWO524229 PGK524226:PGK524229 PQG524226:PQG524229 QAC524226:QAC524229 QJY524226:QJY524229 QTU524226:QTU524229 RDQ524226:RDQ524229 RNM524226:RNM524229 RXI524226:RXI524229 SHE524226:SHE524229 SRA524226:SRA524229 TAW524226:TAW524229 TKS524226:TKS524229 TUO524226:TUO524229 UEK524226:UEK524229 UOG524226:UOG524229 UYC524226:UYC524229 VHY524226:VHY524229 VRU524226:VRU524229 WBQ524226:WBQ524229 WLM524226:WLM524229 WVI524226:WVI524229 B589762:B589765 IW589762:IW589765 SS589762:SS589765 ACO589762:ACO589765 AMK589762:AMK589765 AWG589762:AWG589765 BGC589762:BGC589765 BPY589762:BPY589765 BZU589762:BZU589765 CJQ589762:CJQ589765 CTM589762:CTM589765 DDI589762:DDI589765 DNE589762:DNE589765 DXA589762:DXA589765 EGW589762:EGW589765 EQS589762:EQS589765 FAO589762:FAO589765 FKK589762:FKK589765 FUG589762:FUG589765 GEC589762:GEC589765 GNY589762:GNY589765 GXU589762:GXU589765 HHQ589762:HHQ589765 HRM589762:HRM589765 IBI589762:IBI589765 ILE589762:ILE589765 IVA589762:IVA589765 JEW589762:JEW589765 JOS589762:JOS589765 JYO589762:JYO589765 KIK589762:KIK589765 KSG589762:KSG589765 LCC589762:LCC589765 LLY589762:LLY589765 LVU589762:LVU589765 MFQ589762:MFQ589765 MPM589762:MPM589765 MZI589762:MZI589765 NJE589762:NJE589765 NTA589762:NTA589765 OCW589762:OCW589765 OMS589762:OMS589765 OWO589762:OWO589765 PGK589762:PGK589765 PQG589762:PQG589765 QAC589762:QAC589765 QJY589762:QJY589765 QTU589762:QTU589765 RDQ589762:RDQ589765 RNM589762:RNM589765 RXI589762:RXI589765 SHE589762:SHE589765 SRA589762:SRA589765 TAW589762:TAW589765 TKS589762:TKS589765 TUO589762:TUO589765 UEK589762:UEK589765 UOG589762:UOG589765 UYC589762:UYC589765 VHY589762:VHY589765 VRU589762:VRU589765 WBQ589762:WBQ589765 WLM589762:WLM589765 WVI589762:WVI589765 B655298:B655301 IW655298:IW655301 SS655298:SS655301 ACO655298:ACO655301 AMK655298:AMK655301 AWG655298:AWG655301 BGC655298:BGC655301 BPY655298:BPY655301 BZU655298:BZU655301 CJQ655298:CJQ655301 CTM655298:CTM655301 DDI655298:DDI655301 DNE655298:DNE655301 DXA655298:DXA655301 EGW655298:EGW655301 EQS655298:EQS655301 FAO655298:FAO655301 FKK655298:FKK655301 FUG655298:FUG655301 GEC655298:GEC655301 GNY655298:GNY655301 GXU655298:GXU655301 HHQ655298:HHQ655301 HRM655298:HRM655301 IBI655298:IBI655301 ILE655298:ILE655301 IVA655298:IVA655301 JEW655298:JEW655301 JOS655298:JOS655301 JYO655298:JYO655301 KIK655298:KIK655301 KSG655298:KSG655301 LCC655298:LCC655301 LLY655298:LLY655301 LVU655298:LVU655301 MFQ655298:MFQ655301 MPM655298:MPM655301 MZI655298:MZI655301 NJE655298:NJE655301 NTA655298:NTA655301 OCW655298:OCW655301 OMS655298:OMS655301 OWO655298:OWO655301 PGK655298:PGK655301 PQG655298:PQG655301 QAC655298:QAC655301 QJY655298:QJY655301 QTU655298:QTU655301 RDQ655298:RDQ655301 RNM655298:RNM655301 RXI655298:RXI655301 SHE655298:SHE655301 SRA655298:SRA655301 TAW655298:TAW655301 TKS655298:TKS655301 TUO655298:TUO655301 UEK655298:UEK655301 UOG655298:UOG655301 UYC655298:UYC655301 VHY655298:VHY655301 VRU655298:VRU655301 WBQ655298:WBQ655301 WLM655298:WLM655301 WVI655298:WVI655301 B720834:B720837 IW720834:IW720837 SS720834:SS720837 ACO720834:ACO720837 AMK720834:AMK720837 AWG720834:AWG720837 BGC720834:BGC720837 BPY720834:BPY720837 BZU720834:BZU720837 CJQ720834:CJQ720837 CTM720834:CTM720837 DDI720834:DDI720837 DNE720834:DNE720837 DXA720834:DXA720837 EGW720834:EGW720837 EQS720834:EQS720837 FAO720834:FAO720837 FKK720834:FKK720837 FUG720834:FUG720837 GEC720834:GEC720837 GNY720834:GNY720837 GXU720834:GXU720837 HHQ720834:HHQ720837 HRM720834:HRM720837 IBI720834:IBI720837 ILE720834:ILE720837 IVA720834:IVA720837 JEW720834:JEW720837 JOS720834:JOS720837 JYO720834:JYO720837 KIK720834:KIK720837 KSG720834:KSG720837 LCC720834:LCC720837 LLY720834:LLY720837 LVU720834:LVU720837 MFQ720834:MFQ720837 MPM720834:MPM720837 MZI720834:MZI720837 NJE720834:NJE720837 NTA720834:NTA720837 OCW720834:OCW720837 OMS720834:OMS720837 OWO720834:OWO720837 PGK720834:PGK720837 PQG720834:PQG720837 QAC720834:QAC720837 QJY720834:QJY720837 QTU720834:QTU720837 RDQ720834:RDQ720837 RNM720834:RNM720837 RXI720834:RXI720837 SHE720834:SHE720837 SRA720834:SRA720837 TAW720834:TAW720837 TKS720834:TKS720837 TUO720834:TUO720837 UEK720834:UEK720837 UOG720834:UOG720837 UYC720834:UYC720837 VHY720834:VHY720837 VRU720834:VRU720837 WBQ720834:WBQ720837 WLM720834:WLM720837 WVI720834:WVI720837 B786370:B786373 IW786370:IW786373 SS786370:SS786373 ACO786370:ACO786373 AMK786370:AMK786373 AWG786370:AWG786373 BGC786370:BGC786373 BPY786370:BPY786373 BZU786370:BZU786373 CJQ786370:CJQ786373 CTM786370:CTM786373 DDI786370:DDI786373 DNE786370:DNE786373 DXA786370:DXA786373 EGW786370:EGW786373 EQS786370:EQS786373 FAO786370:FAO786373 FKK786370:FKK786373 FUG786370:FUG786373 GEC786370:GEC786373 GNY786370:GNY786373 GXU786370:GXU786373 HHQ786370:HHQ786373 HRM786370:HRM786373 IBI786370:IBI786373 ILE786370:ILE786373 IVA786370:IVA786373 JEW786370:JEW786373 JOS786370:JOS786373 JYO786370:JYO786373 KIK786370:KIK786373 KSG786370:KSG786373 LCC786370:LCC786373 LLY786370:LLY786373 LVU786370:LVU786373 MFQ786370:MFQ786373 MPM786370:MPM786373 MZI786370:MZI786373 NJE786370:NJE786373 NTA786370:NTA786373 OCW786370:OCW786373 OMS786370:OMS786373 OWO786370:OWO786373 PGK786370:PGK786373 PQG786370:PQG786373 QAC786370:QAC786373 QJY786370:QJY786373 QTU786370:QTU786373 RDQ786370:RDQ786373 RNM786370:RNM786373 RXI786370:RXI786373 SHE786370:SHE786373 SRA786370:SRA786373 TAW786370:TAW786373 TKS786370:TKS786373 TUO786370:TUO786373 UEK786370:UEK786373 UOG786370:UOG786373 UYC786370:UYC786373 VHY786370:VHY786373 VRU786370:VRU786373 WBQ786370:WBQ786373 WLM786370:WLM786373 WVI786370:WVI786373 B851906:B851909 IW851906:IW851909 SS851906:SS851909 ACO851906:ACO851909 AMK851906:AMK851909 AWG851906:AWG851909 BGC851906:BGC851909 BPY851906:BPY851909 BZU851906:BZU851909 CJQ851906:CJQ851909 CTM851906:CTM851909 DDI851906:DDI851909 DNE851906:DNE851909 DXA851906:DXA851909 EGW851906:EGW851909 EQS851906:EQS851909 FAO851906:FAO851909 FKK851906:FKK851909 FUG851906:FUG851909 GEC851906:GEC851909 GNY851906:GNY851909 GXU851906:GXU851909 HHQ851906:HHQ851909 HRM851906:HRM851909 IBI851906:IBI851909 ILE851906:ILE851909 IVA851906:IVA851909 JEW851906:JEW851909 JOS851906:JOS851909 JYO851906:JYO851909 KIK851906:KIK851909 KSG851906:KSG851909 LCC851906:LCC851909 LLY851906:LLY851909 LVU851906:LVU851909 MFQ851906:MFQ851909 MPM851906:MPM851909 MZI851906:MZI851909 NJE851906:NJE851909 NTA851906:NTA851909 OCW851906:OCW851909 OMS851906:OMS851909 OWO851906:OWO851909 PGK851906:PGK851909 PQG851906:PQG851909 QAC851906:QAC851909 QJY851906:QJY851909 QTU851906:QTU851909 RDQ851906:RDQ851909 RNM851906:RNM851909 RXI851906:RXI851909 SHE851906:SHE851909 SRA851906:SRA851909 TAW851906:TAW851909 TKS851906:TKS851909 TUO851906:TUO851909 UEK851906:UEK851909 UOG851906:UOG851909 UYC851906:UYC851909 VHY851906:VHY851909 VRU851906:VRU851909 WBQ851906:WBQ851909 WLM851906:WLM851909 WVI851906:WVI851909 B917442:B917445 IW917442:IW917445 SS917442:SS917445 ACO917442:ACO917445 AMK917442:AMK917445 AWG917442:AWG917445 BGC917442:BGC917445 BPY917442:BPY917445 BZU917442:BZU917445 CJQ917442:CJQ917445 CTM917442:CTM917445 DDI917442:DDI917445 DNE917442:DNE917445 DXA917442:DXA917445 EGW917442:EGW917445 EQS917442:EQS917445 FAO917442:FAO917445 FKK917442:FKK917445 FUG917442:FUG917445 GEC917442:GEC917445 GNY917442:GNY917445 GXU917442:GXU917445 HHQ917442:HHQ917445 HRM917442:HRM917445 IBI917442:IBI917445 ILE917442:ILE917445 IVA917442:IVA917445 JEW917442:JEW917445 JOS917442:JOS917445 JYO917442:JYO917445 KIK917442:KIK917445 KSG917442:KSG917445 LCC917442:LCC917445 LLY917442:LLY917445 LVU917442:LVU917445 MFQ917442:MFQ917445 MPM917442:MPM917445 MZI917442:MZI917445 NJE917442:NJE917445 NTA917442:NTA917445 OCW917442:OCW917445 OMS917442:OMS917445 OWO917442:OWO917445 PGK917442:PGK917445 PQG917442:PQG917445 QAC917442:QAC917445 QJY917442:QJY917445 QTU917442:QTU917445 RDQ917442:RDQ917445 RNM917442:RNM917445 RXI917442:RXI917445 SHE917442:SHE917445 SRA917442:SRA917445 TAW917442:TAW917445 TKS917442:TKS917445 TUO917442:TUO917445 UEK917442:UEK917445 UOG917442:UOG917445 UYC917442:UYC917445 VHY917442:VHY917445 VRU917442:VRU917445 WBQ917442:WBQ917445 WLM917442:WLM917445 WVI917442:WVI917445 B982978:B982981 IW982978:IW982981 SS982978:SS982981 ACO982978:ACO982981 AMK982978:AMK982981 AWG982978:AWG982981 BGC982978:BGC982981 BPY982978:BPY982981 BZU982978:BZU982981 CJQ982978:CJQ982981 CTM982978:CTM982981 DDI982978:DDI982981 DNE982978:DNE982981 DXA982978:DXA982981 EGW982978:EGW982981 EQS982978:EQS982981 FAO982978:FAO982981 FKK982978:FKK982981 FUG982978:FUG982981 GEC982978:GEC982981 GNY982978:GNY982981 GXU982978:GXU982981 HHQ982978:HHQ982981 HRM982978:HRM982981 IBI982978:IBI982981 ILE982978:ILE982981 IVA982978:IVA982981 JEW982978:JEW982981 JOS982978:JOS982981 JYO982978:JYO982981 KIK982978:KIK982981 KSG982978:KSG982981 LCC982978:LCC982981 LLY982978:LLY982981 LVU982978:LVU982981 MFQ982978:MFQ982981 MPM982978:MPM982981 MZI982978:MZI982981 NJE982978:NJE982981 NTA982978:NTA982981 OCW982978:OCW982981 OMS982978:OMS982981 OWO982978:OWO982981 PGK982978:PGK982981 PQG982978:PQG982981 QAC982978:QAC982981 QJY982978:QJY982981 QTU982978:QTU982981 RDQ982978:RDQ982981 RNM982978:RNM982981 RXI982978:RXI982981 SHE982978:SHE982981 SRA982978:SRA982981 TAW982978:TAW982981 TKS982978:TKS982981 TUO982978:TUO982981 UEK982978:UEK982981 UOG982978:UOG982981 UYC982978:UYC982981 VHY982978:VHY982981 VRU982978:VRU982981 WBQ982978:WBQ982981 WLM982978:WLM982981 WVI982978:WVI982981"/>
    <dataValidation type="list" allowBlank="1" showInputMessage="1" showErrorMessage="1" errorTitle="Ошибка" error="Выберите значение из списка" prompt="Выберите значение из списка" sqref="B65530 IW65530 SS65530 ACO65530 AMK65530 AWG65530 BGC65530 BPY65530 BZU65530 CJQ65530 CTM65530 DDI65530 DNE65530 DXA65530 EGW65530 EQS65530 FAO65530 FKK65530 FUG65530 GEC65530 GNY65530 GXU65530 HHQ65530 HRM65530 IBI65530 ILE65530 IVA65530 JEW65530 JOS65530 JYO65530 KIK65530 KSG65530 LCC65530 LLY65530 LVU65530 MFQ65530 MPM65530 MZI65530 NJE65530 NTA65530 OCW65530 OMS65530 OWO65530 PGK65530 PQG65530 QAC65530 QJY65530 QTU65530 RDQ65530 RNM65530 RXI65530 SHE65530 SRA65530 TAW65530 TKS65530 TUO65530 UEK65530 UOG65530 UYC65530 VHY65530 VRU65530 WBQ65530 WLM65530 WVI65530 B131066 IW131066 SS131066 ACO131066 AMK131066 AWG131066 BGC131066 BPY131066 BZU131066 CJQ131066 CTM131066 DDI131066 DNE131066 DXA131066 EGW131066 EQS131066 FAO131066 FKK131066 FUG131066 GEC131066 GNY131066 GXU131066 HHQ131066 HRM131066 IBI131066 ILE131066 IVA131066 JEW131066 JOS131066 JYO131066 KIK131066 KSG131066 LCC131066 LLY131066 LVU131066 MFQ131066 MPM131066 MZI131066 NJE131066 NTA131066 OCW131066 OMS131066 OWO131066 PGK131066 PQG131066 QAC131066 QJY131066 QTU131066 RDQ131066 RNM131066 RXI131066 SHE131066 SRA131066 TAW131066 TKS131066 TUO131066 UEK131066 UOG131066 UYC131066 VHY131066 VRU131066 WBQ131066 WLM131066 WVI131066 B196602 IW196602 SS196602 ACO196602 AMK196602 AWG196602 BGC196602 BPY196602 BZU196602 CJQ196602 CTM196602 DDI196602 DNE196602 DXA196602 EGW196602 EQS196602 FAO196602 FKK196602 FUG196602 GEC196602 GNY196602 GXU196602 HHQ196602 HRM196602 IBI196602 ILE196602 IVA196602 JEW196602 JOS196602 JYO196602 KIK196602 KSG196602 LCC196602 LLY196602 LVU196602 MFQ196602 MPM196602 MZI196602 NJE196602 NTA196602 OCW196602 OMS196602 OWO196602 PGK196602 PQG196602 QAC196602 QJY196602 QTU196602 RDQ196602 RNM196602 RXI196602 SHE196602 SRA196602 TAW196602 TKS196602 TUO196602 UEK196602 UOG196602 UYC196602 VHY196602 VRU196602 WBQ196602 WLM196602 WVI196602 B262138 IW262138 SS262138 ACO262138 AMK262138 AWG262138 BGC262138 BPY262138 BZU262138 CJQ262138 CTM262138 DDI262138 DNE262138 DXA262138 EGW262138 EQS262138 FAO262138 FKK262138 FUG262138 GEC262138 GNY262138 GXU262138 HHQ262138 HRM262138 IBI262138 ILE262138 IVA262138 JEW262138 JOS262138 JYO262138 KIK262138 KSG262138 LCC262138 LLY262138 LVU262138 MFQ262138 MPM262138 MZI262138 NJE262138 NTA262138 OCW262138 OMS262138 OWO262138 PGK262138 PQG262138 QAC262138 QJY262138 QTU262138 RDQ262138 RNM262138 RXI262138 SHE262138 SRA262138 TAW262138 TKS262138 TUO262138 UEK262138 UOG262138 UYC262138 VHY262138 VRU262138 WBQ262138 WLM262138 WVI262138 B327674 IW327674 SS327674 ACO327674 AMK327674 AWG327674 BGC327674 BPY327674 BZU327674 CJQ327674 CTM327674 DDI327674 DNE327674 DXA327674 EGW327674 EQS327674 FAO327674 FKK327674 FUG327674 GEC327674 GNY327674 GXU327674 HHQ327674 HRM327674 IBI327674 ILE327674 IVA327674 JEW327674 JOS327674 JYO327674 KIK327674 KSG327674 LCC327674 LLY327674 LVU327674 MFQ327674 MPM327674 MZI327674 NJE327674 NTA327674 OCW327674 OMS327674 OWO327674 PGK327674 PQG327674 QAC327674 QJY327674 QTU327674 RDQ327674 RNM327674 RXI327674 SHE327674 SRA327674 TAW327674 TKS327674 TUO327674 UEK327674 UOG327674 UYC327674 VHY327674 VRU327674 WBQ327674 WLM327674 WVI327674 B393210 IW393210 SS393210 ACO393210 AMK393210 AWG393210 BGC393210 BPY393210 BZU393210 CJQ393210 CTM393210 DDI393210 DNE393210 DXA393210 EGW393210 EQS393210 FAO393210 FKK393210 FUG393210 GEC393210 GNY393210 GXU393210 HHQ393210 HRM393210 IBI393210 ILE393210 IVA393210 JEW393210 JOS393210 JYO393210 KIK393210 KSG393210 LCC393210 LLY393210 LVU393210 MFQ393210 MPM393210 MZI393210 NJE393210 NTA393210 OCW393210 OMS393210 OWO393210 PGK393210 PQG393210 QAC393210 QJY393210 QTU393210 RDQ393210 RNM393210 RXI393210 SHE393210 SRA393210 TAW393210 TKS393210 TUO393210 UEK393210 UOG393210 UYC393210 VHY393210 VRU393210 WBQ393210 WLM393210 WVI393210 B458746 IW458746 SS458746 ACO458746 AMK458746 AWG458746 BGC458746 BPY458746 BZU458746 CJQ458746 CTM458746 DDI458746 DNE458746 DXA458746 EGW458746 EQS458746 FAO458746 FKK458746 FUG458746 GEC458746 GNY458746 GXU458746 HHQ458746 HRM458746 IBI458746 ILE458746 IVA458746 JEW458746 JOS458746 JYO458746 KIK458746 KSG458746 LCC458746 LLY458746 LVU458746 MFQ458746 MPM458746 MZI458746 NJE458746 NTA458746 OCW458746 OMS458746 OWO458746 PGK458746 PQG458746 QAC458746 QJY458746 QTU458746 RDQ458746 RNM458746 RXI458746 SHE458746 SRA458746 TAW458746 TKS458746 TUO458746 UEK458746 UOG458746 UYC458746 VHY458746 VRU458746 WBQ458746 WLM458746 WVI458746 B524282 IW524282 SS524282 ACO524282 AMK524282 AWG524282 BGC524282 BPY524282 BZU524282 CJQ524282 CTM524282 DDI524282 DNE524282 DXA524282 EGW524282 EQS524282 FAO524282 FKK524282 FUG524282 GEC524282 GNY524282 GXU524282 HHQ524282 HRM524282 IBI524282 ILE524282 IVA524282 JEW524282 JOS524282 JYO524282 KIK524282 KSG524282 LCC524282 LLY524282 LVU524282 MFQ524282 MPM524282 MZI524282 NJE524282 NTA524282 OCW524282 OMS524282 OWO524282 PGK524282 PQG524282 QAC524282 QJY524282 QTU524282 RDQ524282 RNM524282 RXI524282 SHE524282 SRA524282 TAW524282 TKS524282 TUO524282 UEK524282 UOG524282 UYC524282 VHY524282 VRU524282 WBQ524282 WLM524282 WVI524282 B589818 IW589818 SS589818 ACO589818 AMK589818 AWG589818 BGC589818 BPY589818 BZU589818 CJQ589818 CTM589818 DDI589818 DNE589818 DXA589818 EGW589818 EQS589818 FAO589818 FKK589818 FUG589818 GEC589818 GNY589818 GXU589818 HHQ589818 HRM589818 IBI589818 ILE589818 IVA589818 JEW589818 JOS589818 JYO589818 KIK589818 KSG589818 LCC589818 LLY589818 LVU589818 MFQ589818 MPM589818 MZI589818 NJE589818 NTA589818 OCW589818 OMS589818 OWO589818 PGK589818 PQG589818 QAC589818 QJY589818 QTU589818 RDQ589818 RNM589818 RXI589818 SHE589818 SRA589818 TAW589818 TKS589818 TUO589818 UEK589818 UOG589818 UYC589818 VHY589818 VRU589818 WBQ589818 WLM589818 WVI589818 B655354 IW655354 SS655354 ACO655354 AMK655354 AWG655354 BGC655354 BPY655354 BZU655354 CJQ655354 CTM655354 DDI655354 DNE655354 DXA655354 EGW655354 EQS655354 FAO655354 FKK655354 FUG655354 GEC655354 GNY655354 GXU655354 HHQ655354 HRM655354 IBI655354 ILE655354 IVA655354 JEW655354 JOS655354 JYO655354 KIK655354 KSG655354 LCC655354 LLY655354 LVU655354 MFQ655354 MPM655354 MZI655354 NJE655354 NTA655354 OCW655354 OMS655354 OWO655354 PGK655354 PQG655354 QAC655354 QJY655354 QTU655354 RDQ655354 RNM655354 RXI655354 SHE655354 SRA655354 TAW655354 TKS655354 TUO655354 UEK655354 UOG655354 UYC655354 VHY655354 VRU655354 WBQ655354 WLM655354 WVI655354 B720890 IW720890 SS720890 ACO720890 AMK720890 AWG720890 BGC720890 BPY720890 BZU720890 CJQ720890 CTM720890 DDI720890 DNE720890 DXA720890 EGW720890 EQS720890 FAO720890 FKK720890 FUG720890 GEC720890 GNY720890 GXU720890 HHQ720890 HRM720890 IBI720890 ILE720890 IVA720890 JEW720890 JOS720890 JYO720890 KIK720890 KSG720890 LCC720890 LLY720890 LVU720890 MFQ720890 MPM720890 MZI720890 NJE720890 NTA720890 OCW720890 OMS720890 OWO720890 PGK720890 PQG720890 QAC720890 QJY720890 QTU720890 RDQ720890 RNM720890 RXI720890 SHE720890 SRA720890 TAW720890 TKS720890 TUO720890 UEK720890 UOG720890 UYC720890 VHY720890 VRU720890 WBQ720890 WLM720890 WVI720890 B786426 IW786426 SS786426 ACO786426 AMK786426 AWG786426 BGC786426 BPY786426 BZU786426 CJQ786426 CTM786426 DDI786426 DNE786426 DXA786426 EGW786426 EQS786426 FAO786426 FKK786426 FUG786426 GEC786426 GNY786426 GXU786426 HHQ786426 HRM786426 IBI786426 ILE786426 IVA786426 JEW786426 JOS786426 JYO786426 KIK786426 KSG786426 LCC786426 LLY786426 LVU786426 MFQ786426 MPM786426 MZI786426 NJE786426 NTA786426 OCW786426 OMS786426 OWO786426 PGK786426 PQG786426 QAC786426 QJY786426 QTU786426 RDQ786426 RNM786426 RXI786426 SHE786426 SRA786426 TAW786426 TKS786426 TUO786426 UEK786426 UOG786426 UYC786426 VHY786426 VRU786426 WBQ786426 WLM786426 WVI786426 B851962 IW851962 SS851962 ACO851962 AMK851962 AWG851962 BGC851962 BPY851962 BZU851962 CJQ851962 CTM851962 DDI851962 DNE851962 DXA851962 EGW851962 EQS851962 FAO851962 FKK851962 FUG851962 GEC851962 GNY851962 GXU851962 HHQ851962 HRM851962 IBI851962 ILE851962 IVA851962 JEW851962 JOS851962 JYO851962 KIK851962 KSG851962 LCC851962 LLY851962 LVU851962 MFQ851962 MPM851962 MZI851962 NJE851962 NTA851962 OCW851962 OMS851962 OWO851962 PGK851962 PQG851962 QAC851962 QJY851962 QTU851962 RDQ851962 RNM851962 RXI851962 SHE851962 SRA851962 TAW851962 TKS851962 TUO851962 UEK851962 UOG851962 UYC851962 VHY851962 VRU851962 WBQ851962 WLM851962 WVI851962 B917498 IW917498 SS917498 ACO917498 AMK917498 AWG917498 BGC917498 BPY917498 BZU917498 CJQ917498 CTM917498 DDI917498 DNE917498 DXA917498 EGW917498 EQS917498 FAO917498 FKK917498 FUG917498 GEC917498 GNY917498 GXU917498 HHQ917498 HRM917498 IBI917498 ILE917498 IVA917498 JEW917498 JOS917498 JYO917498 KIK917498 KSG917498 LCC917498 LLY917498 LVU917498 MFQ917498 MPM917498 MZI917498 NJE917498 NTA917498 OCW917498 OMS917498 OWO917498 PGK917498 PQG917498 QAC917498 QJY917498 QTU917498 RDQ917498 RNM917498 RXI917498 SHE917498 SRA917498 TAW917498 TKS917498 TUO917498 UEK917498 UOG917498 UYC917498 VHY917498 VRU917498 WBQ917498 WLM917498 WVI917498 B983034 IW983034 SS983034 ACO983034 AMK983034 AWG983034 BGC983034 BPY983034 BZU983034 CJQ983034 CTM983034 DDI983034 DNE983034 DXA983034 EGW983034 EQS983034 FAO983034 FKK983034 FUG983034 GEC983034 GNY983034 GXU983034 HHQ983034 HRM983034 IBI983034 ILE983034 IVA983034 JEW983034 JOS983034 JYO983034 KIK983034 KSG983034 LCC983034 LLY983034 LVU983034 MFQ983034 MPM983034 MZI983034 NJE983034 NTA983034 OCW983034 OMS983034 OWO983034 PGK983034 PQG983034 QAC983034 QJY983034 QTU983034 RDQ983034 RNM983034 RXI983034 SHE983034 SRA983034 TAW983034 TKS983034 TUO983034 UEK983034 UOG983034 UYC983034 VHY983034 VRU983034 WBQ983034 WLM983034 WVI983034">
      <formula1>List_open</formula1>
    </dataValidation>
    <dataValidation type="list" allowBlank="1" showInputMessage="1" errorTitle="Ошибка" sqref="B65465 IW65465 SS65465 ACO65465 AMK65465 AWG65465 BGC65465 BPY65465 BZU65465 CJQ65465 CTM65465 DDI65465 DNE65465 DXA65465 EGW65465 EQS65465 FAO65465 FKK65465 FUG65465 GEC65465 GNY65465 GXU65465 HHQ65465 HRM65465 IBI65465 ILE65465 IVA65465 JEW65465 JOS65465 JYO65465 KIK65465 KSG65465 LCC65465 LLY65465 LVU65465 MFQ65465 MPM65465 MZI65465 NJE65465 NTA65465 OCW65465 OMS65465 OWO65465 PGK65465 PQG65465 QAC65465 QJY65465 QTU65465 RDQ65465 RNM65465 RXI65465 SHE65465 SRA65465 TAW65465 TKS65465 TUO65465 UEK65465 UOG65465 UYC65465 VHY65465 VRU65465 WBQ65465 WLM65465 WVI65465 B131001 IW131001 SS131001 ACO131001 AMK131001 AWG131001 BGC131001 BPY131001 BZU131001 CJQ131001 CTM131001 DDI131001 DNE131001 DXA131001 EGW131001 EQS131001 FAO131001 FKK131001 FUG131001 GEC131001 GNY131001 GXU131001 HHQ131001 HRM131001 IBI131001 ILE131001 IVA131001 JEW131001 JOS131001 JYO131001 KIK131001 KSG131001 LCC131001 LLY131001 LVU131001 MFQ131001 MPM131001 MZI131001 NJE131001 NTA131001 OCW131001 OMS131001 OWO131001 PGK131001 PQG131001 QAC131001 QJY131001 QTU131001 RDQ131001 RNM131001 RXI131001 SHE131001 SRA131001 TAW131001 TKS131001 TUO131001 UEK131001 UOG131001 UYC131001 VHY131001 VRU131001 WBQ131001 WLM131001 WVI131001 B196537 IW196537 SS196537 ACO196537 AMK196537 AWG196537 BGC196537 BPY196537 BZU196537 CJQ196537 CTM196537 DDI196537 DNE196537 DXA196537 EGW196537 EQS196537 FAO196537 FKK196537 FUG196537 GEC196537 GNY196537 GXU196537 HHQ196537 HRM196537 IBI196537 ILE196537 IVA196537 JEW196537 JOS196537 JYO196537 KIK196537 KSG196537 LCC196537 LLY196537 LVU196537 MFQ196537 MPM196537 MZI196537 NJE196537 NTA196537 OCW196537 OMS196537 OWO196537 PGK196537 PQG196537 QAC196537 QJY196537 QTU196537 RDQ196537 RNM196537 RXI196537 SHE196537 SRA196537 TAW196537 TKS196537 TUO196537 UEK196537 UOG196537 UYC196537 VHY196537 VRU196537 WBQ196537 WLM196537 WVI196537 B262073 IW262073 SS262073 ACO262073 AMK262073 AWG262073 BGC262073 BPY262073 BZU262073 CJQ262073 CTM262073 DDI262073 DNE262073 DXA262073 EGW262073 EQS262073 FAO262073 FKK262073 FUG262073 GEC262073 GNY262073 GXU262073 HHQ262073 HRM262073 IBI262073 ILE262073 IVA262073 JEW262073 JOS262073 JYO262073 KIK262073 KSG262073 LCC262073 LLY262073 LVU262073 MFQ262073 MPM262073 MZI262073 NJE262073 NTA262073 OCW262073 OMS262073 OWO262073 PGK262073 PQG262073 QAC262073 QJY262073 QTU262073 RDQ262073 RNM262073 RXI262073 SHE262073 SRA262073 TAW262073 TKS262073 TUO262073 UEK262073 UOG262073 UYC262073 VHY262073 VRU262073 WBQ262073 WLM262073 WVI262073 B327609 IW327609 SS327609 ACO327609 AMK327609 AWG327609 BGC327609 BPY327609 BZU327609 CJQ327609 CTM327609 DDI327609 DNE327609 DXA327609 EGW327609 EQS327609 FAO327609 FKK327609 FUG327609 GEC327609 GNY327609 GXU327609 HHQ327609 HRM327609 IBI327609 ILE327609 IVA327609 JEW327609 JOS327609 JYO327609 KIK327609 KSG327609 LCC327609 LLY327609 LVU327609 MFQ327609 MPM327609 MZI327609 NJE327609 NTA327609 OCW327609 OMS327609 OWO327609 PGK327609 PQG327609 QAC327609 QJY327609 QTU327609 RDQ327609 RNM327609 RXI327609 SHE327609 SRA327609 TAW327609 TKS327609 TUO327609 UEK327609 UOG327609 UYC327609 VHY327609 VRU327609 WBQ327609 WLM327609 WVI327609 B393145 IW393145 SS393145 ACO393145 AMK393145 AWG393145 BGC393145 BPY393145 BZU393145 CJQ393145 CTM393145 DDI393145 DNE393145 DXA393145 EGW393145 EQS393145 FAO393145 FKK393145 FUG393145 GEC393145 GNY393145 GXU393145 HHQ393145 HRM393145 IBI393145 ILE393145 IVA393145 JEW393145 JOS393145 JYO393145 KIK393145 KSG393145 LCC393145 LLY393145 LVU393145 MFQ393145 MPM393145 MZI393145 NJE393145 NTA393145 OCW393145 OMS393145 OWO393145 PGK393145 PQG393145 QAC393145 QJY393145 QTU393145 RDQ393145 RNM393145 RXI393145 SHE393145 SRA393145 TAW393145 TKS393145 TUO393145 UEK393145 UOG393145 UYC393145 VHY393145 VRU393145 WBQ393145 WLM393145 WVI393145 B458681 IW458681 SS458681 ACO458681 AMK458681 AWG458681 BGC458681 BPY458681 BZU458681 CJQ458681 CTM458681 DDI458681 DNE458681 DXA458681 EGW458681 EQS458681 FAO458681 FKK458681 FUG458681 GEC458681 GNY458681 GXU458681 HHQ458681 HRM458681 IBI458681 ILE458681 IVA458681 JEW458681 JOS458681 JYO458681 KIK458681 KSG458681 LCC458681 LLY458681 LVU458681 MFQ458681 MPM458681 MZI458681 NJE458681 NTA458681 OCW458681 OMS458681 OWO458681 PGK458681 PQG458681 QAC458681 QJY458681 QTU458681 RDQ458681 RNM458681 RXI458681 SHE458681 SRA458681 TAW458681 TKS458681 TUO458681 UEK458681 UOG458681 UYC458681 VHY458681 VRU458681 WBQ458681 WLM458681 WVI458681 B524217 IW524217 SS524217 ACO524217 AMK524217 AWG524217 BGC524217 BPY524217 BZU524217 CJQ524217 CTM524217 DDI524217 DNE524217 DXA524217 EGW524217 EQS524217 FAO524217 FKK524217 FUG524217 GEC524217 GNY524217 GXU524217 HHQ524217 HRM524217 IBI524217 ILE524217 IVA524217 JEW524217 JOS524217 JYO524217 KIK524217 KSG524217 LCC524217 LLY524217 LVU524217 MFQ524217 MPM524217 MZI524217 NJE524217 NTA524217 OCW524217 OMS524217 OWO524217 PGK524217 PQG524217 QAC524217 QJY524217 QTU524217 RDQ524217 RNM524217 RXI524217 SHE524217 SRA524217 TAW524217 TKS524217 TUO524217 UEK524217 UOG524217 UYC524217 VHY524217 VRU524217 WBQ524217 WLM524217 WVI524217 B589753 IW589753 SS589753 ACO589753 AMK589753 AWG589753 BGC589753 BPY589753 BZU589753 CJQ589753 CTM589753 DDI589753 DNE589753 DXA589753 EGW589753 EQS589753 FAO589753 FKK589753 FUG589753 GEC589753 GNY589753 GXU589753 HHQ589753 HRM589753 IBI589753 ILE589753 IVA589753 JEW589753 JOS589753 JYO589753 KIK589753 KSG589753 LCC589753 LLY589753 LVU589753 MFQ589753 MPM589753 MZI589753 NJE589753 NTA589753 OCW589753 OMS589753 OWO589753 PGK589753 PQG589753 QAC589753 QJY589753 QTU589753 RDQ589753 RNM589753 RXI589753 SHE589753 SRA589753 TAW589753 TKS589753 TUO589753 UEK589753 UOG589753 UYC589753 VHY589753 VRU589753 WBQ589753 WLM589753 WVI589753 B655289 IW655289 SS655289 ACO655289 AMK655289 AWG655289 BGC655289 BPY655289 BZU655289 CJQ655289 CTM655289 DDI655289 DNE655289 DXA655289 EGW655289 EQS655289 FAO655289 FKK655289 FUG655289 GEC655289 GNY655289 GXU655289 HHQ655289 HRM655289 IBI655289 ILE655289 IVA655289 JEW655289 JOS655289 JYO655289 KIK655289 KSG655289 LCC655289 LLY655289 LVU655289 MFQ655289 MPM655289 MZI655289 NJE655289 NTA655289 OCW655289 OMS655289 OWO655289 PGK655289 PQG655289 QAC655289 QJY655289 QTU655289 RDQ655289 RNM655289 RXI655289 SHE655289 SRA655289 TAW655289 TKS655289 TUO655289 UEK655289 UOG655289 UYC655289 VHY655289 VRU655289 WBQ655289 WLM655289 WVI655289 B720825 IW720825 SS720825 ACO720825 AMK720825 AWG720825 BGC720825 BPY720825 BZU720825 CJQ720825 CTM720825 DDI720825 DNE720825 DXA720825 EGW720825 EQS720825 FAO720825 FKK720825 FUG720825 GEC720825 GNY720825 GXU720825 HHQ720825 HRM720825 IBI720825 ILE720825 IVA720825 JEW720825 JOS720825 JYO720825 KIK720825 KSG720825 LCC720825 LLY720825 LVU720825 MFQ720825 MPM720825 MZI720825 NJE720825 NTA720825 OCW720825 OMS720825 OWO720825 PGK720825 PQG720825 QAC720825 QJY720825 QTU720825 RDQ720825 RNM720825 RXI720825 SHE720825 SRA720825 TAW720825 TKS720825 TUO720825 UEK720825 UOG720825 UYC720825 VHY720825 VRU720825 WBQ720825 WLM720825 WVI720825 B786361 IW786361 SS786361 ACO786361 AMK786361 AWG786361 BGC786361 BPY786361 BZU786361 CJQ786361 CTM786361 DDI786361 DNE786361 DXA786361 EGW786361 EQS786361 FAO786361 FKK786361 FUG786361 GEC786361 GNY786361 GXU786361 HHQ786361 HRM786361 IBI786361 ILE786361 IVA786361 JEW786361 JOS786361 JYO786361 KIK786361 KSG786361 LCC786361 LLY786361 LVU786361 MFQ786361 MPM786361 MZI786361 NJE786361 NTA786361 OCW786361 OMS786361 OWO786361 PGK786361 PQG786361 QAC786361 QJY786361 QTU786361 RDQ786361 RNM786361 RXI786361 SHE786361 SRA786361 TAW786361 TKS786361 TUO786361 UEK786361 UOG786361 UYC786361 VHY786361 VRU786361 WBQ786361 WLM786361 WVI786361 B851897 IW851897 SS851897 ACO851897 AMK851897 AWG851897 BGC851897 BPY851897 BZU851897 CJQ851897 CTM851897 DDI851897 DNE851897 DXA851897 EGW851897 EQS851897 FAO851897 FKK851897 FUG851897 GEC851897 GNY851897 GXU851897 HHQ851897 HRM851897 IBI851897 ILE851897 IVA851897 JEW851897 JOS851897 JYO851897 KIK851897 KSG851897 LCC851897 LLY851897 LVU851897 MFQ851897 MPM851897 MZI851897 NJE851897 NTA851897 OCW851897 OMS851897 OWO851897 PGK851897 PQG851897 QAC851897 QJY851897 QTU851897 RDQ851897 RNM851897 RXI851897 SHE851897 SRA851897 TAW851897 TKS851897 TUO851897 UEK851897 UOG851897 UYC851897 VHY851897 VRU851897 WBQ851897 WLM851897 WVI851897 B917433 IW917433 SS917433 ACO917433 AMK917433 AWG917433 BGC917433 BPY917433 BZU917433 CJQ917433 CTM917433 DDI917433 DNE917433 DXA917433 EGW917433 EQS917433 FAO917433 FKK917433 FUG917433 GEC917433 GNY917433 GXU917433 HHQ917433 HRM917433 IBI917433 ILE917433 IVA917433 JEW917433 JOS917433 JYO917433 KIK917433 KSG917433 LCC917433 LLY917433 LVU917433 MFQ917433 MPM917433 MZI917433 NJE917433 NTA917433 OCW917433 OMS917433 OWO917433 PGK917433 PQG917433 QAC917433 QJY917433 QTU917433 RDQ917433 RNM917433 RXI917433 SHE917433 SRA917433 TAW917433 TKS917433 TUO917433 UEK917433 UOG917433 UYC917433 VHY917433 VRU917433 WBQ917433 WLM917433 WVI917433 B982969 IW982969 SS982969 ACO982969 AMK982969 AWG982969 BGC982969 BPY982969 BZU982969 CJQ982969 CTM982969 DDI982969 DNE982969 DXA982969 EGW982969 EQS982969 FAO982969 FKK982969 FUG982969 GEC982969 GNY982969 GXU982969 HHQ982969 HRM982969 IBI982969 ILE982969 IVA982969 JEW982969 JOS982969 JYO982969 KIK982969 KSG982969 LCC982969 LLY982969 LVU982969 MFQ982969 MPM982969 MZI982969 NJE982969 NTA982969 OCW982969 OMS982969 OWO982969 PGK982969 PQG982969 QAC982969 QJY982969 QTU982969 RDQ982969 RNM982969 RXI982969 SHE982969 SRA982969 TAW982969 TKS982969 TUO982969 UEK982969 UOG982969 UYC982969 VHY982969 VRU982969 WBQ982969 WLM982969 WVI982969 B12">
      <formula1>no_kpp</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sqref="B65473 IW65473 SS65473 ACO65473 AMK65473 AWG65473 BGC65473 BPY65473 BZU65473 CJQ65473 CTM65473 DDI65473 DNE65473 DXA65473 EGW65473 EQS65473 FAO65473 FKK65473 FUG65473 GEC65473 GNY65473 GXU65473 HHQ65473 HRM65473 IBI65473 ILE65473 IVA65473 JEW65473 JOS65473 JYO65473 KIK65473 KSG65473 LCC65473 LLY65473 LVU65473 MFQ65473 MPM65473 MZI65473 NJE65473 NTA65473 OCW65473 OMS65473 OWO65473 PGK65473 PQG65473 QAC65473 QJY65473 QTU65473 RDQ65473 RNM65473 RXI65473 SHE65473 SRA65473 TAW65473 TKS65473 TUO65473 UEK65473 UOG65473 UYC65473 VHY65473 VRU65473 WBQ65473 WLM65473 WVI65473 B131009 IW131009 SS131009 ACO131009 AMK131009 AWG131009 BGC131009 BPY131009 BZU131009 CJQ131009 CTM131009 DDI131009 DNE131009 DXA131009 EGW131009 EQS131009 FAO131009 FKK131009 FUG131009 GEC131009 GNY131009 GXU131009 HHQ131009 HRM131009 IBI131009 ILE131009 IVA131009 JEW131009 JOS131009 JYO131009 KIK131009 KSG131009 LCC131009 LLY131009 LVU131009 MFQ131009 MPM131009 MZI131009 NJE131009 NTA131009 OCW131009 OMS131009 OWO131009 PGK131009 PQG131009 QAC131009 QJY131009 QTU131009 RDQ131009 RNM131009 RXI131009 SHE131009 SRA131009 TAW131009 TKS131009 TUO131009 UEK131009 UOG131009 UYC131009 VHY131009 VRU131009 WBQ131009 WLM131009 WVI131009 B196545 IW196545 SS196545 ACO196545 AMK196545 AWG196545 BGC196545 BPY196545 BZU196545 CJQ196545 CTM196545 DDI196545 DNE196545 DXA196545 EGW196545 EQS196545 FAO196545 FKK196545 FUG196545 GEC196545 GNY196545 GXU196545 HHQ196545 HRM196545 IBI196545 ILE196545 IVA196545 JEW196545 JOS196545 JYO196545 KIK196545 KSG196545 LCC196545 LLY196545 LVU196545 MFQ196545 MPM196545 MZI196545 NJE196545 NTA196545 OCW196545 OMS196545 OWO196545 PGK196545 PQG196545 QAC196545 QJY196545 QTU196545 RDQ196545 RNM196545 RXI196545 SHE196545 SRA196545 TAW196545 TKS196545 TUO196545 UEK196545 UOG196545 UYC196545 VHY196545 VRU196545 WBQ196545 WLM196545 WVI196545 B262081 IW262081 SS262081 ACO262081 AMK262081 AWG262081 BGC262081 BPY262081 BZU262081 CJQ262081 CTM262081 DDI262081 DNE262081 DXA262081 EGW262081 EQS262081 FAO262081 FKK262081 FUG262081 GEC262081 GNY262081 GXU262081 HHQ262081 HRM262081 IBI262081 ILE262081 IVA262081 JEW262081 JOS262081 JYO262081 KIK262081 KSG262081 LCC262081 LLY262081 LVU262081 MFQ262081 MPM262081 MZI262081 NJE262081 NTA262081 OCW262081 OMS262081 OWO262081 PGK262081 PQG262081 QAC262081 QJY262081 QTU262081 RDQ262081 RNM262081 RXI262081 SHE262081 SRA262081 TAW262081 TKS262081 TUO262081 UEK262081 UOG262081 UYC262081 VHY262081 VRU262081 WBQ262081 WLM262081 WVI262081 B327617 IW327617 SS327617 ACO327617 AMK327617 AWG327617 BGC327617 BPY327617 BZU327617 CJQ327617 CTM327617 DDI327617 DNE327617 DXA327617 EGW327617 EQS327617 FAO327617 FKK327617 FUG327617 GEC327617 GNY327617 GXU327617 HHQ327617 HRM327617 IBI327617 ILE327617 IVA327617 JEW327617 JOS327617 JYO327617 KIK327617 KSG327617 LCC327617 LLY327617 LVU327617 MFQ327617 MPM327617 MZI327617 NJE327617 NTA327617 OCW327617 OMS327617 OWO327617 PGK327617 PQG327617 QAC327617 QJY327617 QTU327617 RDQ327617 RNM327617 RXI327617 SHE327617 SRA327617 TAW327617 TKS327617 TUO327617 UEK327617 UOG327617 UYC327617 VHY327617 VRU327617 WBQ327617 WLM327617 WVI327617 B393153 IW393153 SS393153 ACO393153 AMK393153 AWG393153 BGC393153 BPY393153 BZU393153 CJQ393153 CTM393153 DDI393153 DNE393153 DXA393153 EGW393153 EQS393153 FAO393153 FKK393153 FUG393153 GEC393153 GNY393153 GXU393153 HHQ393153 HRM393153 IBI393153 ILE393153 IVA393153 JEW393153 JOS393153 JYO393153 KIK393153 KSG393153 LCC393153 LLY393153 LVU393153 MFQ393153 MPM393153 MZI393153 NJE393153 NTA393153 OCW393153 OMS393153 OWO393153 PGK393153 PQG393153 QAC393153 QJY393153 QTU393153 RDQ393153 RNM393153 RXI393153 SHE393153 SRA393153 TAW393153 TKS393153 TUO393153 UEK393153 UOG393153 UYC393153 VHY393153 VRU393153 WBQ393153 WLM393153 WVI393153 B458689 IW458689 SS458689 ACO458689 AMK458689 AWG458689 BGC458689 BPY458689 BZU458689 CJQ458689 CTM458689 DDI458689 DNE458689 DXA458689 EGW458689 EQS458689 FAO458689 FKK458689 FUG458689 GEC458689 GNY458689 GXU458689 HHQ458689 HRM458689 IBI458689 ILE458689 IVA458689 JEW458689 JOS458689 JYO458689 KIK458689 KSG458689 LCC458689 LLY458689 LVU458689 MFQ458689 MPM458689 MZI458689 NJE458689 NTA458689 OCW458689 OMS458689 OWO458689 PGK458689 PQG458689 QAC458689 QJY458689 QTU458689 RDQ458689 RNM458689 RXI458689 SHE458689 SRA458689 TAW458689 TKS458689 TUO458689 UEK458689 UOG458689 UYC458689 VHY458689 VRU458689 WBQ458689 WLM458689 WVI458689 B524225 IW524225 SS524225 ACO524225 AMK524225 AWG524225 BGC524225 BPY524225 BZU524225 CJQ524225 CTM524225 DDI524225 DNE524225 DXA524225 EGW524225 EQS524225 FAO524225 FKK524225 FUG524225 GEC524225 GNY524225 GXU524225 HHQ524225 HRM524225 IBI524225 ILE524225 IVA524225 JEW524225 JOS524225 JYO524225 KIK524225 KSG524225 LCC524225 LLY524225 LVU524225 MFQ524225 MPM524225 MZI524225 NJE524225 NTA524225 OCW524225 OMS524225 OWO524225 PGK524225 PQG524225 QAC524225 QJY524225 QTU524225 RDQ524225 RNM524225 RXI524225 SHE524225 SRA524225 TAW524225 TKS524225 TUO524225 UEK524225 UOG524225 UYC524225 VHY524225 VRU524225 WBQ524225 WLM524225 WVI524225 B589761 IW589761 SS589761 ACO589761 AMK589761 AWG589761 BGC589761 BPY589761 BZU589761 CJQ589761 CTM589761 DDI589761 DNE589761 DXA589761 EGW589761 EQS589761 FAO589761 FKK589761 FUG589761 GEC589761 GNY589761 GXU589761 HHQ589761 HRM589761 IBI589761 ILE589761 IVA589761 JEW589761 JOS589761 JYO589761 KIK589761 KSG589761 LCC589761 LLY589761 LVU589761 MFQ589761 MPM589761 MZI589761 NJE589761 NTA589761 OCW589761 OMS589761 OWO589761 PGK589761 PQG589761 QAC589761 QJY589761 QTU589761 RDQ589761 RNM589761 RXI589761 SHE589761 SRA589761 TAW589761 TKS589761 TUO589761 UEK589761 UOG589761 UYC589761 VHY589761 VRU589761 WBQ589761 WLM589761 WVI589761 B655297 IW655297 SS655297 ACO655297 AMK655297 AWG655297 BGC655297 BPY655297 BZU655297 CJQ655297 CTM655297 DDI655297 DNE655297 DXA655297 EGW655297 EQS655297 FAO655297 FKK655297 FUG655297 GEC655297 GNY655297 GXU655297 HHQ655297 HRM655297 IBI655297 ILE655297 IVA655297 JEW655297 JOS655297 JYO655297 KIK655297 KSG655297 LCC655297 LLY655297 LVU655297 MFQ655297 MPM655297 MZI655297 NJE655297 NTA655297 OCW655297 OMS655297 OWO655297 PGK655297 PQG655297 QAC655297 QJY655297 QTU655297 RDQ655297 RNM655297 RXI655297 SHE655297 SRA655297 TAW655297 TKS655297 TUO655297 UEK655297 UOG655297 UYC655297 VHY655297 VRU655297 WBQ655297 WLM655297 WVI655297 B720833 IW720833 SS720833 ACO720833 AMK720833 AWG720833 BGC720833 BPY720833 BZU720833 CJQ720833 CTM720833 DDI720833 DNE720833 DXA720833 EGW720833 EQS720833 FAO720833 FKK720833 FUG720833 GEC720833 GNY720833 GXU720833 HHQ720833 HRM720833 IBI720833 ILE720833 IVA720833 JEW720833 JOS720833 JYO720833 KIK720833 KSG720833 LCC720833 LLY720833 LVU720833 MFQ720833 MPM720833 MZI720833 NJE720833 NTA720833 OCW720833 OMS720833 OWO720833 PGK720833 PQG720833 QAC720833 QJY720833 QTU720833 RDQ720833 RNM720833 RXI720833 SHE720833 SRA720833 TAW720833 TKS720833 TUO720833 UEK720833 UOG720833 UYC720833 VHY720833 VRU720833 WBQ720833 WLM720833 WVI720833 B786369 IW786369 SS786369 ACO786369 AMK786369 AWG786369 BGC786369 BPY786369 BZU786369 CJQ786369 CTM786369 DDI786369 DNE786369 DXA786369 EGW786369 EQS786369 FAO786369 FKK786369 FUG786369 GEC786369 GNY786369 GXU786369 HHQ786369 HRM786369 IBI786369 ILE786369 IVA786369 JEW786369 JOS786369 JYO786369 KIK786369 KSG786369 LCC786369 LLY786369 LVU786369 MFQ786369 MPM786369 MZI786369 NJE786369 NTA786369 OCW786369 OMS786369 OWO786369 PGK786369 PQG786369 QAC786369 QJY786369 QTU786369 RDQ786369 RNM786369 RXI786369 SHE786369 SRA786369 TAW786369 TKS786369 TUO786369 UEK786369 UOG786369 UYC786369 VHY786369 VRU786369 WBQ786369 WLM786369 WVI786369 B851905 IW851905 SS851905 ACO851905 AMK851905 AWG851905 BGC851905 BPY851905 BZU851905 CJQ851905 CTM851905 DDI851905 DNE851905 DXA851905 EGW851905 EQS851905 FAO851905 FKK851905 FUG851905 GEC851905 GNY851905 GXU851905 HHQ851905 HRM851905 IBI851905 ILE851905 IVA851905 JEW851905 JOS851905 JYO851905 KIK851905 KSG851905 LCC851905 LLY851905 LVU851905 MFQ851905 MPM851905 MZI851905 NJE851905 NTA851905 OCW851905 OMS851905 OWO851905 PGK851905 PQG851905 QAC851905 QJY851905 QTU851905 RDQ851905 RNM851905 RXI851905 SHE851905 SRA851905 TAW851905 TKS851905 TUO851905 UEK851905 UOG851905 UYC851905 VHY851905 VRU851905 WBQ851905 WLM851905 WVI851905 B917441 IW917441 SS917441 ACO917441 AMK917441 AWG917441 BGC917441 BPY917441 BZU917441 CJQ917441 CTM917441 DDI917441 DNE917441 DXA917441 EGW917441 EQS917441 FAO917441 FKK917441 FUG917441 GEC917441 GNY917441 GXU917441 HHQ917441 HRM917441 IBI917441 ILE917441 IVA917441 JEW917441 JOS917441 JYO917441 KIK917441 KSG917441 LCC917441 LLY917441 LVU917441 MFQ917441 MPM917441 MZI917441 NJE917441 NTA917441 OCW917441 OMS917441 OWO917441 PGK917441 PQG917441 QAC917441 QJY917441 QTU917441 RDQ917441 RNM917441 RXI917441 SHE917441 SRA917441 TAW917441 TKS917441 TUO917441 UEK917441 UOG917441 UYC917441 VHY917441 VRU917441 WBQ917441 WLM917441 WVI917441 B982977 IW982977 SS982977 ACO982977 AMK982977 AWG982977 BGC982977 BPY982977 BZU982977 CJQ982977 CTM982977 DDI982977 DNE982977 DXA982977 EGW982977 EQS982977 FAO982977 FKK982977 FUG982977 GEC982977 GNY982977 GXU982977 HHQ982977 HRM982977 IBI982977 ILE982977 IVA982977 JEW982977 JOS982977 JYO982977 KIK982977 KSG982977 LCC982977 LLY982977 LVU982977 MFQ982977 MPM982977 MZI982977 NJE982977 NTA982977 OCW982977 OMS982977 OWO982977 PGK982977 PQG982977 QAC982977 QJY982977 QTU982977 RDQ982977 RNM982977 RXI982977 SHE982977 SRA982977 TAW982977 TKS982977 TUO982977 UEK982977 UOG982977 UYC982977 VHY982977 VRU982977 WBQ982977 WLM982977 WVI982977 B65494 IW65494 SS65494 ACO65494 AMK65494 AWG65494 BGC65494 BPY65494 BZU65494 CJQ65494 CTM65494 DDI65494 DNE65494 DXA65494 EGW65494 EQS65494 FAO65494 FKK65494 FUG65494 GEC65494 GNY65494 GXU65494 HHQ65494 HRM65494 IBI65494 ILE65494 IVA65494 JEW65494 JOS65494 JYO65494 KIK65494 KSG65494 LCC65494 LLY65494 LVU65494 MFQ65494 MPM65494 MZI65494 NJE65494 NTA65494 OCW65494 OMS65494 OWO65494 PGK65494 PQG65494 QAC65494 QJY65494 QTU65494 RDQ65494 RNM65494 RXI65494 SHE65494 SRA65494 TAW65494 TKS65494 TUO65494 UEK65494 UOG65494 UYC65494 VHY65494 VRU65494 WBQ65494 WLM65494 WVI65494 B131030 IW131030 SS131030 ACO131030 AMK131030 AWG131030 BGC131030 BPY131030 BZU131030 CJQ131030 CTM131030 DDI131030 DNE131030 DXA131030 EGW131030 EQS131030 FAO131030 FKK131030 FUG131030 GEC131030 GNY131030 GXU131030 HHQ131030 HRM131030 IBI131030 ILE131030 IVA131030 JEW131030 JOS131030 JYO131030 KIK131030 KSG131030 LCC131030 LLY131030 LVU131030 MFQ131030 MPM131030 MZI131030 NJE131030 NTA131030 OCW131030 OMS131030 OWO131030 PGK131030 PQG131030 QAC131030 QJY131030 QTU131030 RDQ131030 RNM131030 RXI131030 SHE131030 SRA131030 TAW131030 TKS131030 TUO131030 UEK131030 UOG131030 UYC131030 VHY131030 VRU131030 WBQ131030 WLM131030 WVI131030 B196566 IW196566 SS196566 ACO196566 AMK196566 AWG196566 BGC196566 BPY196566 BZU196566 CJQ196566 CTM196566 DDI196566 DNE196566 DXA196566 EGW196566 EQS196566 FAO196566 FKK196566 FUG196566 GEC196566 GNY196566 GXU196566 HHQ196566 HRM196566 IBI196566 ILE196566 IVA196566 JEW196566 JOS196566 JYO196566 KIK196566 KSG196566 LCC196566 LLY196566 LVU196566 MFQ196566 MPM196566 MZI196566 NJE196566 NTA196566 OCW196566 OMS196566 OWO196566 PGK196566 PQG196566 QAC196566 QJY196566 QTU196566 RDQ196566 RNM196566 RXI196566 SHE196566 SRA196566 TAW196566 TKS196566 TUO196566 UEK196566 UOG196566 UYC196566 VHY196566 VRU196566 WBQ196566 WLM196566 WVI196566 B262102 IW262102 SS262102 ACO262102 AMK262102 AWG262102 BGC262102 BPY262102 BZU262102 CJQ262102 CTM262102 DDI262102 DNE262102 DXA262102 EGW262102 EQS262102 FAO262102 FKK262102 FUG262102 GEC262102 GNY262102 GXU262102 HHQ262102 HRM262102 IBI262102 ILE262102 IVA262102 JEW262102 JOS262102 JYO262102 KIK262102 KSG262102 LCC262102 LLY262102 LVU262102 MFQ262102 MPM262102 MZI262102 NJE262102 NTA262102 OCW262102 OMS262102 OWO262102 PGK262102 PQG262102 QAC262102 QJY262102 QTU262102 RDQ262102 RNM262102 RXI262102 SHE262102 SRA262102 TAW262102 TKS262102 TUO262102 UEK262102 UOG262102 UYC262102 VHY262102 VRU262102 WBQ262102 WLM262102 WVI262102 B327638 IW327638 SS327638 ACO327638 AMK327638 AWG327638 BGC327638 BPY327638 BZU327638 CJQ327638 CTM327638 DDI327638 DNE327638 DXA327638 EGW327638 EQS327638 FAO327638 FKK327638 FUG327638 GEC327638 GNY327638 GXU327638 HHQ327638 HRM327638 IBI327638 ILE327638 IVA327638 JEW327638 JOS327638 JYO327638 KIK327638 KSG327638 LCC327638 LLY327638 LVU327638 MFQ327638 MPM327638 MZI327638 NJE327638 NTA327638 OCW327638 OMS327638 OWO327638 PGK327638 PQG327638 QAC327638 QJY327638 QTU327638 RDQ327638 RNM327638 RXI327638 SHE327638 SRA327638 TAW327638 TKS327638 TUO327638 UEK327638 UOG327638 UYC327638 VHY327638 VRU327638 WBQ327638 WLM327638 WVI327638 B393174 IW393174 SS393174 ACO393174 AMK393174 AWG393174 BGC393174 BPY393174 BZU393174 CJQ393174 CTM393174 DDI393174 DNE393174 DXA393174 EGW393174 EQS393174 FAO393174 FKK393174 FUG393174 GEC393174 GNY393174 GXU393174 HHQ393174 HRM393174 IBI393174 ILE393174 IVA393174 JEW393174 JOS393174 JYO393174 KIK393174 KSG393174 LCC393174 LLY393174 LVU393174 MFQ393174 MPM393174 MZI393174 NJE393174 NTA393174 OCW393174 OMS393174 OWO393174 PGK393174 PQG393174 QAC393174 QJY393174 QTU393174 RDQ393174 RNM393174 RXI393174 SHE393174 SRA393174 TAW393174 TKS393174 TUO393174 UEK393174 UOG393174 UYC393174 VHY393174 VRU393174 WBQ393174 WLM393174 WVI393174 B458710 IW458710 SS458710 ACO458710 AMK458710 AWG458710 BGC458710 BPY458710 BZU458710 CJQ458710 CTM458710 DDI458710 DNE458710 DXA458710 EGW458710 EQS458710 FAO458710 FKK458710 FUG458710 GEC458710 GNY458710 GXU458710 HHQ458710 HRM458710 IBI458710 ILE458710 IVA458710 JEW458710 JOS458710 JYO458710 KIK458710 KSG458710 LCC458710 LLY458710 LVU458710 MFQ458710 MPM458710 MZI458710 NJE458710 NTA458710 OCW458710 OMS458710 OWO458710 PGK458710 PQG458710 QAC458710 QJY458710 QTU458710 RDQ458710 RNM458710 RXI458710 SHE458710 SRA458710 TAW458710 TKS458710 TUO458710 UEK458710 UOG458710 UYC458710 VHY458710 VRU458710 WBQ458710 WLM458710 WVI458710 B524246 IW524246 SS524246 ACO524246 AMK524246 AWG524246 BGC524246 BPY524246 BZU524246 CJQ524246 CTM524246 DDI524246 DNE524246 DXA524246 EGW524246 EQS524246 FAO524246 FKK524246 FUG524246 GEC524246 GNY524246 GXU524246 HHQ524246 HRM524246 IBI524246 ILE524246 IVA524246 JEW524246 JOS524246 JYO524246 KIK524246 KSG524246 LCC524246 LLY524246 LVU524246 MFQ524246 MPM524246 MZI524246 NJE524246 NTA524246 OCW524246 OMS524246 OWO524246 PGK524246 PQG524246 QAC524246 QJY524246 QTU524246 RDQ524246 RNM524246 RXI524246 SHE524246 SRA524246 TAW524246 TKS524246 TUO524246 UEK524246 UOG524246 UYC524246 VHY524246 VRU524246 WBQ524246 WLM524246 WVI524246 B589782 IW589782 SS589782 ACO589782 AMK589782 AWG589782 BGC589782 BPY589782 BZU589782 CJQ589782 CTM589782 DDI589782 DNE589782 DXA589782 EGW589782 EQS589782 FAO589782 FKK589782 FUG589782 GEC589782 GNY589782 GXU589782 HHQ589782 HRM589782 IBI589782 ILE589782 IVA589782 JEW589782 JOS589782 JYO589782 KIK589782 KSG589782 LCC589782 LLY589782 LVU589782 MFQ589782 MPM589782 MZI589782 NJE589782 NTA589782 OCW589782 OMS589782 OWO589782 PGK589782 PQG589782 QAC589782 QJY589782 QTU589782 RDQ589782 RNM589782 RXI589782 SHE589782 SRA589782 TAW589782 TKS589782 TUO589782 UEK589782 UOG589782 UYC589782 VHY589782 VRU589782 WBQ589782 WLM589782 WVI589782 B655318 IW655318 SS655318 ACO655318 AMK655318 AWG655318 BGC655318 BPY655318 BZU655318 CJQ655318 CTM655318 DDI655318 DNE655318 DXA655318 EGW655318 EQS655318 FAO655318 FKK655318 FUG655318 GEC655318 GNY655318 GXU655318 HHQ655318 HRM655318 IBI655318 ILE655318 IVA655318 JEW655318 JOS655318 JYO655318 KIK655318 KSG655318 LCC655318 LLY655318 LVU655318 MFQ655318 MPM655318 MZI655318 NJE655318 NTA655318 OCW655318 OMS655318 OWO655318 PGK655318 PQG655318 QAC655318 QJY655318 QTU655318 RDQ655318 RNM655318 RXI655318 SHE655318 SRA655318 TAW655318 TKS655318 TUO655318 UEK655318 UOG655318 UYC655318 VHY655318 VRU655318 WBQ655318 WLM655318 WVI655318 B720854 IW720854 SS720854 ACO720854 AMK720854 AWG720854 BGC720854 BPY720854 BZU720854 CJQ720854 CTM720854 DDI720854 DNE720854 DXA720854 EGW720854 EQS720854 FAO720854 FKK720854 FUG720854 GEC720854 GNY720854 GXU720854 HHQ720854 HRM720854 IBI720854 ILE720854 IVA720854 JEW720854 JOS720854 JYO720854 KIK720854 KSG720854 LCC720854 LLY720854 LVU720854 MFQ720854 MPM720854 MZI720854 NJE720854 NTA720854 OCW720854 OMS720854 OWO720854 PGK720854 PQG720854 QAC720854 QJY720854 QTU720854 RDQ720854 RNM720854 RXI720854 SHE720854 SRA720854 TAW720854 TKS720854 TUO720854 UEK720854 UOG720854 UYC720854 VHY720854 VRU720854 WBQ720854 WLM720854 WVI720854 B786390 IW786390 SS786390 ACO786390 AMK786390 AWG786390 BGC786390 BPY786390 BZU786390 CJQ786390 CTM786390 DDI786390 DNE786390 DXA786390 EGW786390 EQS786390 FAO786390 FKK786390 FUG786390 GEC786390 GNY786390 GXU786390 HHQ786390 HRM786390 IBI786390 ILE786390 IVA786390 JEW786390 JOS786390 JYO786390 KIK786390 KSG786390 LCC786390 LLY786390 LVU786390 MFQ786390 MPM786390 MZI786390 NJE786390 NTA786390 OCW786390 OMS786390 OWO786390 PGK786390 PQG786390 QAC786390 QJY786390 QTU786390 RDQ786390 RNM786390 RXI786390 SHE786390 SRA786390 TAW786390 TKS786390 TUO786390 UEK786390 UOG786390 UYC786390 VHY786390 VRU786390 WBQ786390 WLM786390 WVI786390 B851926 IW851926 SS851926 ACO851926 AMK851926 AWG851926 BGC851926 BPY851926 BZU851926 CJQ851926 CTM851926 DDI851926 DNE851926 DXA851926 EGW851926 EQS851926 FAO851926 FKK851926 FUG851926 GEC851926 GNY851926 GXU851926 HHQ851926 HRM851926 IBI851926 ILE851926 IVA851926 JEW851926 JOS851926 JYO851926 KIK851926 KSG851926 LCC851926 LLY851926 LVU851926 MFQ851926 MPM851926 MZI851926 NJE851926 NTA851926 OCW851926 OMS851926 OWO851926 PGK851926 PQG851926 QAC851926 QJY851926 QTU851926 RDQ851926 RNM851926 RXI851926 SHE851926 SRA851926 TAW851926 TKS851926 TUO851926 UEK851926 UOG851926 UYC851926 VHY851926 VRU851926 WBQ851926 WLM851926 WVI851926 B917462 IW917462 SS917462 ACO917462 AMK917462 AWG917462 BGC917462 BPY917462 BZU917462 CJQ917462 CTM917462 DDI917462 DNE917462 DXA917462 EGW917462 EQS917462 FAO917462 FKK917462 FUG917462 GEC917462 GNY917462 GXU917462 HHQ917462 HRM917462 IBI917462 ILE917462 IVA917462 JEW917462 JOS917462 JYO917462 KIK917462 KSG917462 LCC917462 LLY917462 LVU917462 MFQ917462 MPM917462 MZI917462 NJE917462 NTA917462 OCW917462 OMS917462 OWO917462 PGK917462 PQG917462 QAC917462 QJY917462 QTU917462 RDQ917462 RNM917462 RXI917462 SHE917462 SRA917462 TAW917462 TKS917462 TUO917462 UEK917462 UOG917462 UYC917462 VHY917462 VRU917462 WBQ917462 WLM917462 WVI917462 B982998 IW982998 SS982998 ACO982998 AMK982998 AWG982998 BGC982998 BPY982998 BZU982998 CJQ982998 CTM982998 DDI982998 DNE982998 DXA982998 EGW982998 EQS982998 FAO982998 FKK982998 FUG982998 GEC982998 GNY982998 GXU982998 HHQ982998 HRM982998 IBI982998 ILE982998 IVA982998 JEW982998 JOS982998 JYO982998 KIK982998 KSG982998 LCC982998 LLY982998 LVU982998 MFQ982998 MPM982998 MZI982998 NJE982998 NTA982998 OCW982998 OMS982998 OWO982998 PGK982998 PQG982998 QAC982998 QJY982998 QTU982998 RDQ982998 RNM982998 RXI982998 SHE982998 SRA982998 TAW982998 TKS982998 TUO982998 UEK982998 UOG982998 UYC982998 VHY982998 VRU982998 WBQ982998 WLM982998 WVI982998"/>
    <dataValidation type="list" showInputMessage="1" showErrorMessage="1" errorTitle="Внимание" error="Пожалуйста, выберите МО из списка!" sqref="B65467 IW65467 SS65467 ACO65467 AMK65467 AWG65467 BGC65467 BPY65467 BZU65467 CJQ65467 CTM65467 DDI65467 DNE65467 DXA65467 EGW65467 EQS65467 FAO65467 FKK65467 FUG65467 GEC65467 GNY65467 GXU65467 HHQ65467 HRM65467 IBI65467 ILE65467 IVA65467 JEW65467 JOS65467 JYO65467 KIK65467 KSG65467 LCC65467 LLY65467 LVU65467 MFQ65467 MPM65467 MZI65467 NJE65467 NTA65467 OCW65467 OMS65467 OWO65467 PGK65467 PQG65467 QAC65467 QJY65467 QTU65467 RDQ65467 RNM65467 RXI65467 SHE65467 SRA65467 TAW65467 TKS65467 TUO65467 UEK65467 UOG65467 UYC65467 VHY65467 VRU65467 WBQ65467 WLM65467 WVI65467 B131003 IW131003 SS131003 ACO131003 AMK131003 AWG131003 BGC131003 BPY131003 BZU131003 CJQ131003 CTM131003 DDI131003 DNE131003 DXA131003 EGW131003 EQS131003 FAO131003 FKK131003 FUG131003 GEC131003 GNY131003 GXU131003 HHQ131003 HRM131003 IBI131003 ILE131003 IVA131003 JEW131003 JOS131003 JYO131003 KIK131003 KSG131003 LCC131003 LLY131003 LVU131003 MFQ131003 MPM131003 MZI131003 NJE131003 NTA131003 OCW131003 OMS131003 OWO131003 PGK131003 PQG131003 QAC131003 QJY131003 QTU131003 RDQ131003 RNM131003 RXI131003 SHE131003 SRA131003 TAW131003 TKS131003 TUO131003 UEK131003 UOG131003 UYC131003 VHY131003 VRU131003 WBQ131003 WLM131003 WVI131003 B196539 IW196539 SS196539 ACO196539 AMK196539 AWG196539 BGC196539 BPY196539 BZU196539 CJQ196539 CTM196539 DDI196539 DNE196539 DXA196539 EGW196539 EQS196539 FAO196539 FKK196539 FUG196539 GEC196539 GNY196539 GXU196539 HHQ196539 HRM196539 IBI196539 ILE196539 IVA196539 JEW196539 JOS196539 JYO196539 KIK196539 KSG196539 LCC196539 LLY196539 LVU196539 MFQ196539 MPM196539 MZI196539 NJE196539 NTA196539 OCW196539 OMS196539 OWO196539 PGK196539 PQG196539 QAC196539 QJY196539 QTU196539 RDQ196539 RNM196539 RXI196539 SHE196539 SRA196539 TAW196539 TKS196539 TUO196539 UEK196539 UOG196539 UYC196539 VHY196539 VRU196539 WBQ196539 WLM196539 WVI196539 B262075 IW262075 SS262075 ACO262075 AMK262075 AWG262075 BGC262075 BPY262075 BZU262075 CJQ262075 CTM262075 DDI262075 DNE262075 DXA262075 EGW262075 EQS262075 FAO262075 FKK262075 FUG262075 GEC262075 GNY262075 GXU262075 HHQ262075 HRM262075 IBI262075 ILE262075 IVA262075 JEW262075 JOS262075 JYO262075 KIK262075 KSG262075 LCC262075 LLY262075 LVU262075 MFQ262075 MPM262075 MZI262075 NJE262075 NTA262075 OCW262075 OMS262075 OWO262075 PGK262075 PQG262075 QAC262075 QJY262075 QTU262075 RDQ262075 RNM262075 RXI262075 SHE262075 SRA262075 TAW262075 TKS262075 TUO262075 UEK262075 UOG262075 UYC262075 VHY262075 VRU262075 WBQ262075 WLM262075 WVI262075 B327611 IW327611 SS327611 ACO327611 AMK327611 AWG327611 BGC327611 BPY327611 BZU327611 CJQ327611 CTM327611 DDI327611 DNE327611 DXA327611 EGW327611 EQS327611 FAO327611 FKK327611 FUG327611 GEC327611 GNY327611 GXU327611 HHQ327611 HRM327611 IBI327611 ILE327611 IVA327611 JEW327611 JOS327611 JYO327611 KIK327611 KSG327611 LCC327611 LLY327611 LVU327611 MFQ327611 MPM327611 MZI327611 NJE327611 NTA327611 OCW327611 OMS327611 OWO327611 PGK327611 PQG327611 QAC327611 QJY327611 QTU327611 RDQ327611 RNM327611 RXI327611 SHE327611 SRA327611 TAW327611 TKS327611 TUO327611 UEK327611 UOG327611 UYC327611 VHY327611 VRU327611 WBQ327611 WLM327611 WVI327611 B393147 IW393147 SS393147 ACO393147 AMK393147 AWG393147 BGC393147 BPY393147 BZU393147 CJQ393147 CTM393147 DDI393147 DNE393147 DXA393147 EGW393147 EQS393147 FAO393147 FKK393147 FUG393147 GEC393147 GNY393147 GXU393147 HHQ393147 HRM393147 IBI393147 ILE393147 IVA393147 JEW393147 JOS393147 JYO393147 KIK393147 KSG393147 LCC393147 LLY393147 LVU393147 MFQ393147 MPM393147 MZI393147 NJE393147 NTA393147 OCW393147 OMS393147 OWO393147 PGK393147 PQG393147 QAC393147 QJY393147 QTU393147 RDQ393147 RNM393147 RXI393147 SHE393147 SRA393147 TAW393147 TKS393147 TUO393147 UEK393147 UOG393147 UYC393147 VHY393147 VRU393147 WBQ393147 WLM393147 WVI393147 B458683 IW458683 SS458683 ACO458683 AMK458683 AWG458683 BGC458683 BPY458683 BZU458683 CJQ458683 CTM458683 DDI458683 DNE458683 DXA458683 EGW458683 EQS458683 FAO458683 FKK458683 FUG458683 GEC458683 GNY458683 GXU458683 HHQ458683 HRM458683 IBI458683 ILE458683 IVA458683 JEW458683 JOS458683 JYO458683 KIK458683 KSG458683 LCC458683 LLY458683 LVU458683 MFQ458683 MPM458683 MZI458683 NJE458683 NTA458683 OCW458683 OMS458683 OWO458683 PGK458683 PQG458683 QAC458683 QJY458683 QTU458683 RDQ458683 RNM458683 RXI458683 SHE458683 SRA458683 TAW458683 TKS458683 TUO458683 UEK458683 UOG458683 UYC458683 VHY458683 VRU458683 WBQ458683 WLM458683 WVI458683 B524219 IW524219 SS524219 ACO524219 AMK524219 AWG524219 BGC524219 BPY524219 BZU524219 CJQ524219 CTM524219 DDI524219 DNE524219 DXA524219 EGW524219 EQS524219 FAO524219 FKK524219 FUG524219 GEC524219 GNY524219 GXU524219 HHQ524219 HRM524219 IBI524219 ILE524219 IVA524219 JEW524219 JOS524219 JYO524219 KIK524219 KSG524219 LCC524219 LLY524219 LVU524219 MFQ524219 MPM524219 MZI524219 NJE524219 NTA524219 OCW524219 OMS524219 OWO524219 PGK524219 PQG524219 QAC524219 QJY524219 QTU524219 RDQ524219 RNM524219 RXI524219 SHE524219 SRA524219 TAW524219 TKS524219 TUO524219 UEK524219 UOG524219 UYC524219 VHY524219 VRU524219 WBQ524219 WLM524219 WVI524219 B589755 IW589755 SS589755 ACO589755 AMK589755 AWG589755 BGC589755 BPY589755 BZU589755 CJQ589755 CTM589755 DDI589755 DNE589755 DXA589755 EGW589755 EQS589755 FAO589755 FKK589755 FUG589755 GEC589755 GNY589755 GXU589755 HHQ589755 HRM589755 IBI589755 ILE589755 IVA589755 JEW589755 JOS589755 JYO589755 KIK589755 KSG589755 LCC589755 LLY589755 LVU589755 MFQ589755 MPM589755 MZI589755 NJE589755 NTA589755 OCW589755 OMS589755 OWO589755 PGK589755 PQG589755 QAC589755 QJY589755 QTU589755 RDQ589755 RNM589755 RXI589755 SHE589755 SRA589755 TAW589755 TKS589755 TUO589755 UEK589755 UOG589755 UYC589755 VHY589755 VRU589755 WBQ589755 WLM589755 WVI589755 B655291 IW655291 SS655291 ACO655291 AMK655291 AWG655291 BGC655291 BPY655291 BZU655291 CJQ655291 CTM655291 DDI655291 DNE655291 DXA655291 EGW655291 EQS655291 FAO655291 FKK655291 FUG655291 GEC655291 GNY655291 GXU655291 HHQ655291 HRM655291 IBI655291 ILE655291 IVA655291 JEW655291 JOS655291 JYO655291 KIK655291 KSG655291 LCC655291 LLY655291 LVU655291 MFQ655291 MPM655291 MZI655291 NJE655291 NTA655291 OCW655291 OMS655291 OWO655291 PGK655291 PQG655291 QAC655291 QJY655291 QTU655291 RDQ655291 RNM655291 RXI655291 SHE655291 SRA655291 TAW655291 TKS655291 TUO655291 UEK655291 UOG655291 UYC655291 VHY655291 VRU655291 WBQ655291 WLM655291 WVI655291 B720827 IW720827 SS720827 ACO720827 AMK720827 AWG720827 BGC720827 BPY720827 BZU720827 CJQ720827 CTM720827 DDI720827 DNE720827 DXA720827 EGW720827 EQS720827 FAO720827 FKK720827 FUG720827 GEC720827 GNY720827 GXU720827 HHQ720827 HRM720827 IBI720827 ILE720827 IVA720827 JEW720827 JOS720827 JYO720827 KIK720827 KSG720827 LCC720827 LLY720827 LVU720827 MFQ720827 MPM720827 MZI720827 NJE720827 NTA720827 OCW720827 OMS720827 OWO720827 PGK720827 PQG720827 QAC720827 QJY720827 QTU720827 RDQ720827 RNM720827 RXI720827 SHE720827 SRA720827 TAW720827 TKS720827 TUO720827 UEK720827 UOG720827 UYC720827 VHY720827 VRU720827 WBQ720827 WLM720827 WVI720827 B786363 IW786363 SS786363 ACO786363 AMK786363 AWG786363 BGC786363 BPY786363 BZU786363 CJQ786363 CTM786363 DDI786363 DNE786363 DXA786363 EGW786363 EQS786363 FAO786363 FKK786363 FUG786363 GEC786363 GNY786363 GXU786363 HHQ786363 HRM786363 IBI786363 ILE786363 IVA786363 JEW786363 JOS786363 JYO786363 KIK786363 KSG786363 LCC786363 LLY786363 LVU786363 MFQ786363 MPM786363 MZI786363 NJE786363 NTA786363 OCW786363 OMS786363 OWO786363 PGK786363 PQG786363 QAC786363 QJY786363 QTU786363 RDQ786363 RNM786363 RXI786363 SHE786363 SRA786363 TAW786363 TKS786363 TUO786363 UEK786363 UOG786363 UYC786363 VHY786363 VRU786363 WBQ786363 WLM786363 WVI786363 B851899 IW851899 SS851899 ACO851899 AMK851899 AWG851899 BGC851899 BPY851899 BZU851899 CJQ851899 CTM851899 DDI851899 DNE851899 DXA851899 EGW851899 EQS851899 FAO851899 FKK851899 FUG851899 GEC851899 GNY851899 GXU851899 HHQ851899 HRM851899 IBI851899 ILE851899 IVA851899 JEW851899 JOS851899 JYO851899 KIK851899 KSG851899 LCC851899 LLY851899 LVU851899 MFQ851899 MPM851899 MZI851899 NJE851899 NTA851899 OCW851899 OMS851899 OWO851899 PGK851899 PQG851899 QAC851899 QJY851899 QTU851899 RDQ851899 RNM851899 RXI851899 SHE851899 SRA851899 TAW851899 TKS851899 TUO851899 UEK851899 UOG851899 UYC851899 VHY851899 VRU851899 WBQ851899 WLM851899 WVI851899 B917435 IW917435 SS917435 ACO917435 AMK917435 AWG917435 BGC917435 BPY917435 BZU917435 CJQ917435 CTM917435 DDI917435 DNE917435 DXA917435 EGW917435 EQS917435 FAO917435 FKK917435 FUG917435 GEC917435 GNY917435 GXU917435 HHQ917435 HRM917435 IBI917435 ILE917435 IVA917435 JEW917435 JOS917435 JYO917435 KIK917435 KSG917435 LCC917435 LLY917435 LVU917435 MFQ917435 MPM917435 MZI917435 NJE917435 NTA917435 OCW917435 OMS917435 OWO917435 PGK917435 PQG917435 QAC917435 QJY917435 QTU917435 RDQ917435 RNM917435 RXI917435 SHE917435 SRA917435 TAW917435 TKS917435 TUO917435 UEK917435 UOG917435 UYC917435 VHY917435 VRU917435 WBQ917435 WLM917435 WVI917435 B982971 IW982971 SS982971 ACO982971 AMK982971 AWG982971 BGC982971 BPY982971 BZU982971 CJQ982971 CTM982971 DDI982971 DNE982971 DXA982971 EGW982971 EQS982971 FAO982971 FKK982971 FUG982971 GEC982971 GNY982971 GXU982971 HHQ982971 HRM982971 IBI982971 ILE982971 IVA982971 JEW982971 JOS982971 JYO982971 KIK982971 KSG982971 LCC982971 LLY982971 LVU982971 MFQ982971 MPM982971 MZI982971 NJE982971 NTA982971 OCW982971 OMS982971 OWO982971 PGK982971 PQG982971 QAC982971 QJY982971 QTU982971 RDQ982971 RNM982971 RXI982971 SHE982971 SRA982971 TAW982971 TKS982971 TUO982971 UEK982971 UOG982971 UYC982971 VHY982971 VRU982971 WBQ982971 WLM982971 WVI982971">
      <formula1>MO_LIST_6</formula1>
    </dataValidation>
    <dataValidation type="list" allowBlank="1" showInputMessage="1" showErrorMessage="1" errorTitle="Ошибка" error="Выберите значение из списка" prompt="Выберите значение из списка" sqref="B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B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B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B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B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B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B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B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B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B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B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B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B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B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B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formula1>list_ed</formula1>
    </dataValidation>
    <dataValidation type="textLength" allowBlank="1" showInputMessage="1" showErrorMessage="1" errorTitle="Ошибка" error="ИНН должен быть длиной 10 или 12 символов" prompt="10-12 символов" sqref="B65464 IW65464 SS65464 ACO65464 AMK65464 AWG65464 BGC65464 BPY65464 BZU65464 CJQ65464 CTM65464 DDI65464 DNE65464 DXA65464 EGW65464 EQS65464 FAO65464 FKK65464 FUG65464 GEC65464 GNY65464 GXU65464 HHQ65464 HRM65464 IBI65464 ILE65464 IVA65464 JEW65464 JOS65464 JYO65464 KIK65464 KSG65464 LCC65464 LLY65464 LVU65464 MFQ65464 MPM65464 MZI65464 NJE65464 NTA65464 OCW65464 OMS65464 OWO65464 PGK65464 PQG65464 QAC65464 QJY65464 QTU65464 RDQ65464 RNM65464 RXI65464 SHE65464 SRA65464 TAW65464 TKS65464 TUO65464 UEK65464 UOG65464 UYC65464 VHY65464 VRU65464 WBQ65464 WLM65464 WVI65464 B131000 IW131000 SS131000 ACO131000 AMK131000 AWG131000 BGC131000 BPY131000 BZU131000 CJQ131000 CTM131000 DDI131000 DNE131000 DXA131000 EGW131000 EQS131000 FAO131000 FKK131000 FUG131000 GEC131000 GNY131000 GXU131000 HHQ131000 HRM131000 IBI131000 ILE131000 IVA131000 JEW131000 JOS131000 JYO131000 KIK131000 KSG131000 LCC131000 LLY131000 LVU131000 MFQ131000 MPM131000 MZI131000 NJE131000 NTA131000 OCW131000 OMS131000 OWO131000 PGK131000 PQG131000 QAC131000 QJY131000 QTU131000 RDQ131000 RNM131000 RXI131000 SHE131000 SRA131000 TAW131000 TKS131000 TUO131000 UEK131000 UOG131000 UYC131000 VHY131000 VRU131000 WBQ131000 WLM131000 WVI131000 B196536 IW196536 SS196536 ACO196536 AMK196536 AWG196536 BGC196536 BPY196536 BZU196536 CJQ196536 CTM196536 DDI196536 DNE196536 DXA196536 EGW196536 EQS196536 FAO196536 FKK196536 FUG196536 GEC196536 GNY196536 GXU196536 HHQ196536 HRM196536 IBI196536 ILE196536 IVA196536 JEW196536 JOS196536 JYO196536 KIK196536 KSG196536 LCC196536 LLY196536 LVU196536 MFQ196536 MPM196536 MZI196536 NJE196536 NTA196536 OCW196536 OMS196536 OWO196536 PGK196536 PQG196536 QAC196536 QJY196536 QTU196536 RDQ196536 RNM196536 RXI196536 SHE196536 SRA196536 TAW196536 TKS196536 TUO196536 UEK196536 UOG196536 UYC196536 VHY196536 VRU196536 WBQ196536 WLM196536 WVI196536 B262072 IW262072 SS262072 ACO262072 AMK262072 AWG262072 BGC262072 BPY262072 BZU262072 CJQ262072 CTM262072 DDI262072 DNE262072 DXA262072 EGW262072 EQS262072 FAO262072 FKK262072 FUG262072 GEC262072 GNY262072 GXU262072 HHQ262072 HRM262072 IBI262072 ILE262072 IVA262072 JEW262072 JOS262072 JYO262072 KIK262072 KSG262072 LCC262072 LLY262072 LVU262072 MFQ262072 MPM262072 MZI262072 NJE262072 NTA262072 OCW262072 OMS262072 OWO262072 PGK262072 PQG262072 QAC262072 QJY262072 QTU262072 RDQ262072 RNM262072 RXI262072 SHE262072 SRA262072 TAW262072 TKS262072 TUO262072 UEK262072 UOG262072 UYC262072 VHY262072 VRU262072 WBQ262072 WLM262072 WVI262072 B327608 IW327608 SS327608 ACO327608 AMK327608 AWG327608 BGC327608 BPY327608 BZU327608 CJQ327608 CTM327608 DDI327608 DNE327608 DXA327608 EGW327608 EQS327608 FAO327608 FKK327608 FUG327608 GEC327608 GNY327608 GXU327608 HHQ327608 HRM327608 IBI327608 ILE327608 IVA327608 JEW327608 JOS327608 JYO327608 KIK327608 KSG327608 LCC327608 LLY327608 LVU327608 MFQ327608 MPM327608 MZI327608 NJE327608 NTA327608 OCW327608 OMS327608 OWO327608 PGK327608 PQG327608 QAC327608 QJY327608 QTU327608 RDQ327608 RNM327608 RXI327608 SHE327608 SRA327608 TAW327608 TKS327608 TUO327608 UEK327608 UOG327608 UYC327608 VHY327608 VRU327608 WBQ327608 WLM327608 WVI327608 B393144 IW393144 SS393144 ACO393144 AMK393144 AWG393144 BGC393144 BPY393144 BZU393144 CJQ393144 CTM393144 DDI393144 DNE393144 DXA393144 EGW393144 EQS393144 FAO393144 FKK393144 FUG393144 GEC393144 GNY393144 GXU393144 HHQ393144 HRM393144 IBI393144 ILE393144 IVA393144 JEW393144 JOS393144 JYO393144 KIK393144 KSG393144 LCC393144 LLY393144 LVU393144 MFQ393144 MPM393144 MZI393144 NJE393144 NTA393144 OCW393144 OMS393144 OWO393144 PGK393144 PQG393144 QAC393144 QJY393144 QTU393144 RDQ393144 RNM393144 RXI393144 SHE393144 SRA393144 TAW393144 TKS393144 TUO393144 UEK393144 UOG393144 UYC393144 VHY393144 VRU393144 WBQ393144 WLM393144 WVI393144 B458680 IW458680 SS458680 ACO458680 AMK458680 AWG458680 BGC458680 BPY458680 BZU458680 CJQ458680 CTM458680 DDI458680 DNE458680 DXA458680 EGW458680 EQS458680 FAO458680 FKK458680 FUG458680 GEC458680 GNY458680 GXU458680 HHQ458680 HRM458680 IBI458680 ILE458680 IVA458680 JEW458680 JOS458680 JYO458680 KIK458680 KSG458680 LCC458680 LLY458680 LVU458680 MFQ458680 MPM458680 MZI458680 NJE458680 NTA458680 OCW458680 OMS458680 OWO458680 PGK458680 PQG458680 QAC458680 QJY458680 QTU458680 RDQ458680 RNM458680 RXI458680 SHE458680 SRA458680 TAW458680 TKS458680 TUO458680 UEK458680 UOG458680 UYC458680 VHY458680 VRU458680 WBQ458680 WLM458680 WVI458680 B524216 IW524216 SS524216 ACO524216 AMK524216 AWG524216 BGC524216 BPY524216 BZU524216 CJQ524216 CTM524216 DDI524216 DNE524216 DXA524216 EGW524216 EQS524216 FAO524216 FKK524216 FUG524216 GEC524216 GNY524216 GXU524216 HHQ524216 HRM524216 IBI524216 ILE524216 IVA524216 JEW524216 JOS524216 JYO524216 KIK524216 KSG524216 LCC524216 LLY524216 LVU524216 MFQ524216 MPM524216 MZI524216 NJE524216 NTA524216 OCW524216 OMS524216 OWO524216 PGK524216 PQG524216 QAC524216 QJY524216 QTU524216 RDQ524216 RNM524216 RXI524216 SHE524216 SRA524216 TAW524216 TKS524216 TUO524216 UEK524216 UOG524216 UYC524216 VHY524216 VRU524216 WBQ524216 WLM524216 WVI524216 B589752 IW589752 SS589752 ACO589752 AMK589752 AWG589752 BGC589752 BPY589752 BZU589752 CJQ589752 CTM589752 DDI589752 DNE589752 DXA589752 EGW589752 EQS589752 FAO589752 FKK589752 FUG589752 GEC589752 GNY589752 GXU589752 HHQ589752 HRM589752 IBI589752 ILE589752 IVA589752 JEW589752 JOS589752 JYO589752 KIK589752 KSG589752 LCC589752 LLY589752 LVU589752 MFQ589752 MPM589752 MZI589752 NJE589752 NTA589752 OCW589752 OMS589752 OWO589752 PGK589752 PQG589752 QAC589752 QJY589752 QTU589752 RDQ589752 RNM589752 RXI589752 SHE589752 SRA589752 TAW589752 TKS589752 TUO589752 UEK589752 UOG589752 UYC589752 VHY589752 VRU589752 WBQ589752 WLM589752 WVI589752 B655288 IW655288 SS655288 ACO655288 AMK655288 AWG655288 BGC655288 BPY655288 BZU655288 CJQ655288 CTM655288 DDI655288 DNE655288 DXA655288 EGW655288 EQS655288 FAO655288 FKK655288 FUG655288 GEC655288 GNY655288 GXU655288 HHQ655288 HRM655288 IBI655288 ILE655288 IVA655288 JEW655288 JOS655288 JYO655288 KIK655288 KSG655288 LCC655288 LLY655288 LVU655288 MFQ655288 MPM655288 MZI655288 NJE655288 NTA655288 OCW655288 OMS655288 OWO655288 PGK655288 PQG655288 QAC655288 QJY655288 QTU655288 RDQ655288 RNM655288 RXI655288 SHE655288 SRA655288 TAW655288 TKS655288 TUO655288 UEK655288 UOG655288 UYC655288 VHY655288 VRU655288 WBQ655288 WLM655288 WVI655288 B720824 IW720824 SS720824 ACO720824 AMK720824 AWG720824 BGC720824 BPY720824 BZU720824 CJQ720824 CTM720824 DDI720824 DNE720824 DXA720824 EGW720824 EQS720824 FAO720824 FKK720824 FUG720824 GEC720824 GNY720824 GXU720824 HHQ720824 HRM720824 IBI720824 ILE720824 IVA720824 JEW720824 JOS720824 JYO720824 KIK720824 KSG720824 LCC720824 LLY720824 LVU720824 MFQ720824 MPM720824 MZI720824 NJE720824 NTA720824 OCW720824 OMS720824 OWO720824 PGK720824 PQG720824 QAC720824 QJY720824 QTU720824 RDQ720824 RNM720824 RXI720824 SHE720824 SRA720824 TAW720824 TKS720824 TUO720824 UEK720824 UOG720824 UYC720824 VHY720824 VRU720824 WBQ720824 WLM720824 WVI720824 B786360 IW786360 SS786360 ACO786360 AMK786360 AWG786360 BGC786360 BPY786360 BZU786360 CJQ786360 CTM786360 DDI786360 DNE786360 DXA786360 EGW786360 EQS786360 FAO786360 FKK786360 FUG786360 GEC786360 GNY786360 GXU786360 HHQ786360 HRM786360 IBI786360 ILE786360 IVA786360 JEW786360 JOS786360 JYO786360 KIK786360 KSG786360 LCC786360 LLY786360 LVU786360 MFQ786360 MPM786360 MZI786360 NJE786360 NTA786360 OCW786360 OMS786360 OWO786360 PGK786360 PQG786360 QAC786360 QJY786360 QTU786360 RDQ786360 RNM786360 RXI786360 SHE786360 SRA786360 TAW786360 TKS786360 TUO786360 UEK786360 UOG786360 UYC786360 VHY786360 VRU786360 WBQ786360 WLM786360 WVI786360 B851896 IW851896 SS851896 ACO851896 AMK851896 AWG851896 BGC851896 BPY851896 BZU851896 CJQ851896 CTM851896 DDI851896 DNE851896 DXA851896 EGW851896 EQS851896 FAO851896 FKK851896 FUG851896 GEC851896 GNY851896 GXU851896 HHQ851896 HRM851896 IBI851896 ILE851896 IVA851896 JEW851896 JOS851896 JYO851896 KIK851896 KSG851896 LCC851896 LLY851896 LVU851896 MFQ851896 MPM851896 MZI851896 NJE851896 NTA851896 OCW851896 OMS851896 OWO851896 PGK851896 PQG851896 QAC851896 QJY851896 QTU851896 RDQ851896 RNM851896 RXI851896 SHE851896 SRA851896 TAW851896 TKS851896 TUO851896 UEK851896 UOG851896 UYC851896 VHY851896 VRU851896 WBQ851896 WLM851896 WVI851896 B917432 IW917432 SS917432 ACO917432 AMK917432 AWG917432 BGC917432 BPY917432 BZU917432 CJQ917432 CTM917432 DDI917432 DNE917432 DXA917432 EGW917432 EQS917432 FAO917432 FKK917432 FUG917432 GEC917432 GNY917432 GXU917432 HHQ917432 HRM917432 IBI917432 ILE917432 IVA917432 JEW917432 JOS917432 JYO917432 KIK917432 KSG917432 LCC917432 LLY917432 LVU917432 MFQ917432 MPM917432 MZI917432 NJE917432 NTA917432 OCW917432 OMS917432 OWO917432 PGK917432 PQG917432 QAC917432 QJY917432 QTU917432 RDQ917432 RNM917432 RXI917432 SHE917432 SRA917432 TAW917432 TKS917432 TUO917432 UEK917432 UOG917432 UYC917432 VHY917432 VRU917432 WBQ917432 WLM917432 WVI917432 B982968 IW982968 SS982968 ACO982968 AMK982968 AWG982968 BGC982968 BPY982968 BZU982968 CJQ982968 CTM982968 DDI982968 DNE982968 DXA982968 EGW982968 EQS982968 FAO982968 FKK982968 FUG982968 GEC982968 GNY982968 GXU982968 HHQ982968 HRM982968 IBI982968 ILE982968 IVA982968 JEW982968 JOS982968 JYO982968 KIK982968 KSG982968 LCC982968 LLY982968 LVU982968 MFQ982968 MPM982968 MZI982968 NJE982968 NTA982968 OCW982968 OMS982968 OWO982968 PGK982968 PQG982968 QAC982968 QJY982968 QTU982968 RDQ982968 RNM982968 RXI982968 SHE982968 SRA982968 TAW982968 TKS982968 TUO982968 UEK982968 UOG982968 UYC982968 VHY982968 VRU982968 WBQ982968 WLM982968 WVI982968 B11">
      <formula1>10</formula1>
      <formula2>12</formula2>
    </dataValidation>
  </dataValidations>
  <hyperlinks>
    <hyperlink ref="B14" r:id="rId1" display="mailto:fortum@fortum.ru?subject=fortum%40fortum.ru"/>
  </hyperlinks>
  <pageMargins left="0.7" right="0.7" top="0.75" bottom="0.75" header="0.3" footer="0.3"/>
  <pageSetup paperSize="9" orientation="portrait" verticalDpi="0" r:id="rId2"/>
  <drawing r:id="rId3"/>
  <extLst>
    <ext xmlns:x14="http://schemas.microsoft.com/office/spreadsheetml/2009/9/main" uri="{CCE6A557-97BC-4b89-ADB6-D9C93CAAB3DF}">
      <x14:dataValidations xmlns:xm="http://schemas.microsoft.com/office/excel/2006/main" count="1">
        <x14:dataValidation type="textLength" operator="lessThanOrEqual" allowBlank="1" showInputMessage="1" showErrorMessage="1" errorTitle="Ошибка" error="Допускается ввод не более 900 символов!">
          <x14:formula1>
            <xm:f>900</xm:f>
          </x14:formula1>
          <xm:sqref>B65461:B65463 IW65461:IW65463 SS65461:SS65463 ACO65461:ACO65463 AMK65461:AMK65463 AWG65461:AWG65463 BGC65461:BGC65463 BPY65461:BPY65463 BZU65461:BZU65463 CJQ65461:CJQ65463 CTM65461:CTM65463 DDI65461:DDI65463 DNE65461:DNE65463 DXA65461:DXA65463 EGW65461:EGW65463 EQS65461:EQS65463 FAO65461:FAO65463 FKK65461:FKK65463 FUG65461:FUG65463 GEC65461:GEC65463 GNY65461:GNY65463 GXU65461:GXU65463 HHQ65461:HHQ65463 HRM65461:HRM65463 IBI65461:IBI65463 ILE65461:ILE65463 IVA65461:IVA65463 JEW65461:JEW65463 JOS65461:JOS65463 JYO65461:JYO65463 KIK65461:KIK65463 KSG65461:KSG65463 LCC65461:LCC65463 LLY65461:LLY65463 LVU65461:LVU65463 MFQ65461:MFQ65463 MPM65461:MPM65463 MZI65461:MZI65463 NJE65461:NJE65463 NTA65461:NTA65463 OCW65461:OCW65463 OMS65461:OMS65463 OWO65461:OWO65463 PGK65461:PGK65463 PQG65461:PQG65463 QAC65461:QAC65463 QJY65461:QJY65463 QTU65461:QTU65463 RDQ65461:RDQ65463 RNM65461:RNM65463 RXI65461:RXI65463 SHE65461:SHE65463 SRA65461:SRA65463 TAW65461:TAW65463 TKS65461:TKS65463 TUO65461:TUO65463 UEK65461:UEK65463 UOG65461:UOG65463 UYC65461:UYC65463 VHY65461:VHY65463 VRU65461:VRU65463 WBQ65461:WBQ65463 WLM65461:WLM65463 WVI65461:WVI65463 B130997:B130999 IW130997:IW130999 SS130997:SS130999 ACO130997:ACO130999 AMK130997:AMK130999 AWG130997:AWG130999 BGC130997:BGC130999 BPY130997:BPY130999 BZU130997:BZU130999 CJQ130997:CJQ130999 CTM130997:CTM130999 DDI130997:DDI130999 DNE130997:DNE130999 DXA130997:DXA130999 EGW130997:EGW130999 EQS130997:EQS130999 FAO130997:FAO130999 FKK130997:FKK130999 FUG130997:FUG130999 GEC130997:GEC130999 GNY130997:GNY130999 GXU130997:GXU130999 HHQ130997:HHQ130999 HRM130997:HRM130999 IBI130997:IBI130999 ILE130997:ILE130999 IVA130997:IVA130999 JEW130997:JEW130999 JOS130997:JOS130999 JYO130997:JYO130999 KIK130997:KIK130999 KSG130997:KSG130999 LCC130997:LCC130999 LLY130997:LLY130999 LVU130997:LVU130999 MFQ130997:MFQ130999 MPM130997:MPM130999 MZI130997:MZI130999 NJE130997:NJE130999 NTA130997:NTA130999 OCW130997:OCW130999 OMS130997:OMS130999 OWO130997:OWO130999 PGK130997:PGK130999 PQG130997:PQG130999 QAC130997:QAC130999 QJY130997:QJY130999 QTU130997:QTU130999 RDQ130997:RDQ130999 RNM130997:RNM130999 RXI130997:RXI130999 SHE130997:SHE130999 SRA130997:SRA130999 TAW130997:TAW130999 TKS130997:TKS130999 TUO130997:TUO130999 UEK130997:UEK130999 UOG130997:UOG130999 UYC130997:UYC130999 VHY130997:VHY130999 VRU130997:VRU130999 WBQ130997:WBQ130999 WLM130997:WLM130999 WVI130997:WVI130999 B196533:B196535 IW196533:IW196535 SS196533:SS196535 ACO196533:ACO196535 AMK196533:AMK196535 AWG196533:AWG196535 BGC196533:BGC196535 BPY196533:BPY196535 BZU196533:BZU196535 CJQ196533:CJQ196535 CTM196533:CTM196535 DDI196533:DDI196535 DNE196533:DNE196535 DXA196533:DXA196535 EGW196533:EGW196535 EQS196533:EQS196535 FAO196533:FAO196535 FKK196533:FKK196535 FUG196533:FUG196535 GEC196533:GEC196535 GNY196533:GNY196535 GXU196533:GXU196535 HHQ196533:HHQ196535 HRM196533:HRM196535 IBI196533:IBI196535 ILE196533:ILE196535 IVA196533:IVA196535 JEW196533:JEW196535 JOS196533:JOS196535 JYO196533:JYO196535 KIK196533:KIK196535 KSG196533:KSG196535 LCC196533:LCC196535 LLY196533:LLY196535 LVU196533:LVU196535 MFQ196533:MFQ196535 MPM196533:MPM196535 MZI196533:MZI196535 NJE196533:NJE196535 NTA196533:NTA196535 OCW196533:OCW196535 OMS196533:OMS196535 OWO196533:OWO196535 PGK196533:PGK196535 PQG196533:PQG196535 QAC196533:QAC196535 QJY196533:QJY196535 QTU196533:QTU196535 RDQ196533:RDQ196535 RNM196533:RNM196535 RXI196533:RXI196535 SHE196533:SHE196535 SRA196533:SRA196535 TAW196533:TAW196535 TKS196533:TKS196535 TUO196533:TUO196535 UEK196533:UEK196535 UOG196533:UOG196535 UYC196533:UYC196535 VHY196533:VHY196535 VRU196533:VRU196535 WBQ196533:WBQ196535 WLM196533:WLM196535 WVI196533:WVI196535 B262069:B262071 IW262069:IW262071 SS262069:SS262071 ACO262069:ACO262071 AMK262069:AMK262071 AWG262069:AWG262071 BGC262069:BGC262071 BPY262069:BPY262071 BZU262069:BZU262071 CJQ262069:CJQ262071 CTM262069:CTM262071 DDI262069:DDI262071 DNE262069:DNE262071 DXA262069:DXA262071 EGW262069:EGW262071 EQS262069:EQS262071 FAO262069:FAO262071 FKK262069:FKK262071 FUG262069:FUG262071 GEC262069:GEC262071 GNY262069:GNY262071 GXU262069:GXU262071 HHQ262069:HHQ262071 HRM262069:HRM262071 IBI262069:IBI262071 ILE262069:ILE262071 IVA262069:IVA262071 JEW262069:JEW262071 JOS262069:JOS262071 JYO262069:JYO262071 KIK262069:KIK262071 KSG262069:KSG262071 LCC262069:LCC262071 LLY262069:LLY262071 LVU262069:LVU262071 MFQ262069:MFQ262071 MPM262069:MPM262071 MZI262069:MZI262071 NJE262069:NJE262071 NTA262069:NTA262071 OCW262069:OCW262071 OMS262069:OMS262071 OWO262069:OWO262071 PGK262069:PGK262071 PQG262069:PQG262071 QAC262069:QAC262071 QJY262069:QJY262071 QTU262069:QTU262071 RDQ262069:RDQ262071 RNM262069:RNM262071 RXI262069:RXI262071 SHE262069:SHE262071 SRA262069:SRA262071 TAW262069:TAW262071 TKS262069:TKS262071 TUO262069:TUO262071 UEK262069:UEK262071 UOG262069:UOG262071 UYC262069:UYC262071 VHY262069:VHY262071 VRU262069:VRU262071 WBQ262069:WBQ262071 WLM262069:WLM262071 WVI262069:WVI262071 B327605:B327607 IW327605:IW327607 SS327605:SS327607 ACO327605:ACO327607 AMK327605:AMK327607 AWG327605:AWG327607 BGC327605:BGC327607 BPY327605:BPY327607 BZU327605:BZU327607 CJQ327605:CJQ327607 CTM327605:CTM327607 DDI327605:DDI327607 DNE327605:DNE327607 DXA327605:DXA327607 EGW327605:EGW327607 EQS327605:EQS327607 FAO327605:FAO327607 FKK327605:FKK327607 FUG327605:FUG327607 GEC327605:GEC327607 GNY327605:GNY327607 GXU327605:GXU327607 HHQ327605:HHQ327607 HRM327605:HRM327607 IBI327605:IBI327607 ILE327605:ILE327607 IVA327605:IVA327607 JEW327605:JEW327607 JOS327605:JOS327607 JYO327605:JYO327607 KIK327605:KIK327607 KSG327605:KSG327607 LCC327605:LCC327607 LLY327605:LLY327607 LVU327605:LVU327607 MFQ327605:MFQ327607 MPM327605:MPM327607 MZI327605:MZI327607 NJE327605:NJE327607 NTA327605:NTA327607 OCW327605:OCW327607 OMS327605:OMS327607 OWO327605:OWO327607 PGK327605:PGK327607 PQG327605:PQG327607 QAC327605:QAC327607 QJY327605:QJY327607 QTU327605:QTU327607 RDQ327605:RDQ327607 RNM327605:RNM327607 RXI327605:RXI327607 SHE327605:SHE327607 SRA327605:SRA327607 TAW327605:TAW327607 TKS327605:TKS327607 TUO327605:TUO327607 UEK327605:UEK327607 UOG327605:UOG327607 UYC327605:UYC327607 VHY327605:VHY327607 VRU327605:VRU327607 WBQ327605:WBQ327607 WLM327605:WLM327607 WVI327605:WVI327607 B393141:B393143 IW393141:IW393143 SS393141:SS393143 ACO393141:ACO393143 AMK393141:AMK393143 AWG393141:AWG393143 BGC393141:BGC393143 BPY393141:BPY393143 BZU393141:BZU393143 CJQ393141:CJQ393143 CTM393141:CTM393143 DDI393141:DDI393143 DNE393141:DNE393143 DXA393141:DXA393143 EGW393141:EGW393143 EQS393141:EQS393143 FAO393141:FAO393143 FKK393141:FKK393143 FUG393141:FUG393143 GEC393141:GEC393143 GNY393141:GNY393143 GXU393141:GXU393143 HHQ393141:HHQ393143 HRM393141:HRM393143 IBI393141:IBI393143 ILE393141:ILE393143 IVA393141:IVA393143 JEW393141:JEW393143 JOS393141:JOS393143 JYO393141:JYO393143 KIK393141:KIK393143 KSG393141:KSG393143 LCC393141:LCC393143 LLY393141:LLY393143 LVU393141:LVU393143 MFQ393141:MFQ393143 MPM393141:MPM393143 MZI393141:MZI393143 NJE393141:NJE393143 NTA393141:NTA393143 OCW393141:OCW393143 OMS393141:OMS393143 OWO393141:OWO393143 PGK393141:PGK393143 PQG393141:PQG393143 QAC393141:QAC393143 QJY393141:QJY393143 QTU393141:QTU393143 RDQ393141:RDQ393143 RNM393141:RNM393143 RXI393141:RXI393143 SHE393141:SHE393143 SRA393141:SRA393143 TAW393141:TAW393143 TKS393141:TKS393143 TUO393141:TUO393143 UEK393141:UEK393143 UOG393141:UOG393143 UYC393141:UYC393143 VHY393141:VHY393143 VRU393141:VRU393143 WBQ393141:WBQ393143 WLM393141:WLM393143 WVI393141:WVI393143 B458677:B458679 IW458677:IW458679 SS458677:SS458679 ACO458677:ACO458679 AMK458677:AMK458679 AWG458677:AWG458679 BGC458677:BGC458679 BPY458677:BPY458679 BZU458677:BZU458679 CJQ458677:CJQ458679 CTM458677:CTM458679 DDI458677:DDI458679 DNE458677:DNE458679 DXA458677:DXA458679 EGW458677:EGW458679 EQS458677:EQS458679 FAO458677:FAO458679 FKK458677:FKK458679 FUG458677:FUG458679 GEC458677:GEC458679 GNY458677:GNY458679 GXU458677:GXU458679 HHQ458677:HHQ458679 HRM458677:HRM458679 IBI458677:IBI458679 ILE458677:ILE458679 IVA458677:IVA458679 JEW458677:JEW458679 JOS458677:JOS458679 JYO458677:JYO458679 KIK458677:KIK458679 KSG458677:KSG458679 LCC458677:LCC458679 LLY458677:LLY458679 LVU458677:LVU458679 MFQ458677:MFQ458679 MPM458677:MPM458679 MZI458677:MZI458679 NJE458677:NJE458679 NTA458677:NTA458679 OCW458677:OCW458679 OMS458677:OMS458679 OWO458677:OWO458679 PGK458677:PGK458679 PQG458677:PQG458679 QAC458677:QAC458679 QJY458677:QJY458679 QTU458677:QTU458679 RDQ458677:RDQ458679 RNM458677:RNM458679 RXI458677:RXI458679 SHE458677:SHE458679 SRA458677:SRA458679 TAW458677:TAW458679 TKS458677:TKS458679 TUO458677:TUO458679 UEK458677:UEK458679 UOG458677:UOG458679 UYC458677:UYC458679 VHY458677:VHY458679 VRU458677:VRU458679 WBQ458677:WBQ458679 WLM458677:WLM458679 WVI458677:WVI458679 B524213:B524215 IW524213:IW524215 SS524213:SS524215 ACO524213:ACO524215 AMK524213:AMK524215 AWG524213:AWG524215 BGC524213:BGC524215 BPY524213:BPY524215 BZU524213:BZU524215 CJQ524213:CJQ524215 CTM524213:CTM524215 DDI524213:DDI524215 DNE524213:DNE524215 DXA524213:DXA524215 EGW524213:EGW524215 EQS524213:EQS524215 FAO524213:FAO524215 FKK524213:FKK524215 FUG524213:FUG524215 GEC524213:GEC524215 GNY524213:GNY524215 GXU524213:GXU524215 HHQ524213:HHQ524215 HRM524213:HRM524215 IBI524213:IBI524215 ILE524213:ILE524215 IVA524213:IVA524215 JEW524213:JEW524215 JOS524213:JOS524215 JYO524213:JYO524215 KIK524213:KIK524215 KSG524213:KSG524215 LCC524213:LCC524215 LLY524213:LLY524215 LVU524213:LVU524215 MFQ524213:MFQ524215 MPM524213:MPM524215 MZI524213:MZI524215 NJE524213:NJE524215 NTA524213:NTA524215 OCW524213:OCW524215 OMS524213:OMS524215 OWO524213:OWO524215 PGK524213:PGK524215 PQG524213:PQG524215 QAC524213:QAC524215 QJY524213:QJY524215 QTU524213:QTU524215 RDQ524213:RDQ524215 RNM524213:RNM524215 RXI524213:RXI524215 SHE524213:SHE524215 SRA524213:SRA524215 TAW524213:TAW524215 TKS524213:TKS524215 TUO524213:TUO524215 UEK524213:UEK524215 UOG524213:UOG524215 UYC524213:UYC524215 VHY524213:VHY524215 VRU524213:VRU524215 WBQ524213:WBQ524215 WLM524213:WLM524215 WVI524213:WVI524215 B589749:B589751 IW589749:IW589751 SS589749:SS589751 ACO589749:ACO589751 AMK589749:AMK589751 AWG589749:AWG589751 BGC589749:BGC589751 BPY589749:BPY589751 BZU589749:BZU589751 CJQ589749:CJQ589751 CTM589749:CTM589751 DDI589749:DDI589751 DNE589749:DNE589751 DXA589749:DXA589751 EGW589749:EGW589751 EQS589749:EQS589751 FAO589749:FAO589751 FKK589749:FKK589751 FUG589749:FUG589751 GEC589749:GEC589751 GNY589749:GNY589751 GXU589749:GXU589751 HHQ589749:HHQ589751 HRM589749:HRM589751 IBI589749:IBI589751 ILE589749:ILE589751 IVA589749:IVA589751 JEW589749:JEW589751 JOS589749:JOS589751 JYO589749:JYO589751 KIK589749:KIK589751 KSG589749:KSG589751 LCC589749:LCC589751 LLY589749:LLY589751 LVU589749:LVU589751 MFQ589749:MFQ589751 MPM589749:MPM589751 MZI589749:MZI589751 NJE589749:NJE589751 NTA589749:NTA589751 OCW589749:OCW589751 OMS589749:OMS589751 OWO589749:OWO589751 PGK589749:PGK589751 PQG589749:PQG589751 QAC589749:QAC589751 QJY589749:QJY589751 QTU589749:QTU589751 RDQ589749:RDQ589751 RNM589749:RNM589751 RXI589749:RXI589751 SHE589749:SHE589751 SRA589749:SRA589751 TAW589749:TAW589751 TKS589749:TKS589751 TUO589749:TUO589751 UEK589749:UEK589751 UOG589749:UOG589751 UYC589749:UYC589751 VHY589749:VHY589751 VRU589749:VRU589751 WBQ589749:WBQ589751 WLM589749:WLM589751 WVI589749:WVI589751 B655285:B655287 IW655285:IW655287 SS655285:SS655287 ACO655285:ACO655287 AMK655285:AMK655287 AWG655285:AWG655287 BGC655285:BGC655287 BPY655285:BPY655287 BZU655285:BZU655287 CJQ655285:CJQ655287 CTM655285:CTM655287 DDI655285:DDI655287 DNE655285:DNE655287 DXA655285:DXA655287 EGW655285:EGW655287 EQS655285:EQS655287 FAO655285:FAO655287 FKK655285:FKK655287 FUG655285:FUG655287 GEC655285:GEC655287 GNY655285:GNY655287 GXU655285:GXU655287 HHQ655285:HHQ655287 HRM655285:HRM655287 IBI655285:IBI655287 ILE655285:ILE655287 IVA655285:IVA655287 JEW655285:JEW655287 JOS655285:JOS655287 JYO655285:JYO655287 KIK655285:KIK655287 KSG655285:KSG655287 LCC655285:LCC655287 LLY655285:LLY655287 LVU655285:LVU655287 MFQ655285:MFQ655287 MPM655285:MPM655287 MZI655285:MZI655287 NJE655285:NJE655287 NTA655285:NTA655287 OCW655285:OCW655287 OMS655285:OMS655287 OWO655285:OWO655287 PGK655285:PGK655287 PQG655285:PQG655287 QAC655285:QAC655287 QJY655285:QJY655287 QTU655285:QTU655287 RDQ655285:RDQ655287 RNM655285:RNM655287 RXI655285:RXI655287 SHE655285:SHE655287 SRA655285:SRA655287 TAW655285:TAW655287 TKS655285:TKS655287 TUO655285:TUO655287 UEK655285:UEK655287 UOG655285:UOG655287 UYC655285:UYC655287 VHY655285:VHY655287 VRU655285:VRU655287 WBQ655285:WBQ655287 WLM655285:WLM655287 WVI655285:WVI655287 B720821:B720823 IW720821:IW720823 SS720821:SS720823 ACO720821:ACO720823 AMK720821:AMK720823 AWG720821:AWG720823 BGC720821:BGC720823 BPY720821:BPY720823 BZU720821:BZU720823 CJQ720821:CJQ720823 CTM720821:CTM720823 DDI720821:DDI720823 DNE720821:DNE720823 DXA720821:DXA720823 EGW720821:EGW720823 EQS720821:EQS720823 FAO720821:FAO720823 FKK720821:FKK720823 FUG720821:FUG720823 GEC720821:GEC720823 GNY720821:GNY720823 GXU720821:GXU720823 HHQ720821:HHQ720823 HRM720821:HRM720823 IBI720821:IBI720823 ILE720821:ILE720823 IVA720821:IVA720823 JEW720821:JEW720823 JOS720821:JOS720823 JYO720821:JYO720823 KIK720821:KIK720823 KSG720821:KSG720823 LCC720821:LCC720823 LLY720821:LLY720823 LVU720821:LVU720823 MFQ720821:MFQ720823 MPM720821:MPM720823 MZI720821:MZI720823 NJE720821:NJE720823 NTA720821:NTA720823 OCW720821:OCW720823 OMS720821:OMS720823 OWO720821:OWO720823 PGK720821:PGK720823 PQG720821:PQG720823 QAC720821:QAC720823 QJY720821:QJY720823 QTU720821:QTU720823 RDQ720821:RDQ720823 RNM720821:RNM720823 RXI720821:RXI720823 SHE720821:SHE720823 SRA720821:SRA720823 TAW720821:TAW720823 TKS720821:TKS720823 TUO720821:TUO720823 UEK720821:UEK720823 UOG720821:UOG720823 UYC720821:UYC720823 VHY720821:VHY720823 VRU720821:VRU720823 WBQ720821:WBQ720823 WLM720821:WLM720823 WVI720821:WVI720823 B786357:B786359 IW786357:IW786359 SS786357:SS786359 ACO786357:ACO786359 AMK786357:AMK786359 AWG786357:AWG786359 BGC786357:BGC786359 BPY786357:BPY786359 BZU786357:BZU786359 CJQ786357:CJQ786359 CTM786357:CTM786359 DDI786357:DDI786359 DNE786357:DNE786359 DXA786357:DXA786359 EGW786357:EGW786359 EQS786357:EQS786359 FAO786357:FAO786359 FKK786357:FKK786359 FUG786357:FUG786359 GEC786357:GEC786359 GNY786357:GNY786359 GXU786357:GXU786359 HHQ786357:HHQ786359 HRM786357:HRM786359 IBI786357:IBI786359 ILE786357:ILE786359 IVA786357:IVA786359 JEW786357:JEW786359 JOS786357:JOS786359 JYO786357:JYO786359 KIK786357:KIK786359 KSG786357:KSG786359 LCC786357:LCC786359 LLY786357:LLY786359 LVU786357:LVU786359 MFQ786357:MFQ786359 MPM786357:MPM786359 MZI786357:MZI786359 NJE786357:NJE786359 NTA786357:NTA786359 OCW786357:OCW786359 OMS786357:OMS786359 OWO786357:OWO786359 PGK786357:PGK786359 PQG786357:PQG786359 QAC786357:QAC786359 QJY786357:QJY786359 QTU786357:QTU786359 RDQ786357:RDQ786359 RNM786357:RNM786359 RXI786357:RXI786359 SHE786357:SHE786359 SRA786357:SRA786359 TAW786357:TAW786359 TKS786357:TKS786359 TUO786357:TUO786359 UEK786357:UEK786359 UOG786357:UOG786359 UYC786357:UYC786359 VHY786357:VHY786359 VRU786357:VRU786359 WBQ786357:WBQ786359 WLM786357:WLM786359 WVI786357:WVI786359 B851893:B851895 IW851893:IW851895 SS851893:SS851895 ACO851893:ACO851895 AMK851893:AMK851895 AWG851893:AWG851895 BGC851893:BGC851895 BPY851893:BPY851895 BZU851893:BZU851895 CJQ851893:CJQ851895 CTM851893:CTM851895 DDI851893:DDI851895 DNE851893:DNE851895 DXA851893:DXA851895 EGW851893:EGW851895 EQS851893:EQS851895 FAO851893:FAO851895 FKK851893:FKK851895 FUG851893:FUG851895 GEC851893:GEC851895 GNY851893:GNY851895 GXU851893:GXU851895 HHQ851893:HHQ851895 HRM851893:HRM851895 IBI851893:IBI851895 ILE851893:ILE851895 IVA851893:IVA851895 JEW851893:JEW851895 JOS851893:JOS851895 JYO851893:JYO851895 KIK851893:KIK851895 KSG851893:KSG851895 LCC851893:LCC851895 LLY851893:LLY851895 LVU851893:LVU851895 MFQ851893:MFQ851895 MPM851893:MPM851895 MZI851893:MZI851895 NJE851893:NJE851895 NTA851893:NTA851895 OCW851893:OCW851895 OMS851893:OMS851895 OWO851893:OWO851895 PGK851893:PGK851895 PQG851893:PQG851895 QAC851893:QAC851895 QJY851893:QJY851895 QTU851893:QTU851895 RDQ851893:RDQ851895 RNM851893:RNM851895 RXI851893:RXI851895 SHE851893:SHE851895 SRA851893:SRA851895 TAW851893:TAW851895 TKS851893:TKS851895 TUO851893:TUO851895 UEK851893:UEK851895 UOG851893:UOG851895 UYC851893:UYC851895 VHY851893:VHY851895 VRU851893:VRU851895 WBQ851893:WBQ851895 WLM851893:WLM851895 WVI851893:WVI851895 B917429:B917431 IW917429:IW917431 SS917429:SS917431 ACO917429:ACO917431 AMK917429:AMK917431 AWG917429:AWG917431 BGC917429:BGC917431 BPY917429:BPY917431 BZU917429:BZU917431 CJQ917429:CJQ917431 CTM917429:CTM917431 DDI917429:DDI917431 DNE917429:DNE917431 DXA917429:DXA917431 EGW917429:EGW917431 EQS917429:EQS917431 FAO917429:FAO917431 FKK917429:FKK917431 FUG917429:FUG917431 GEC917429:GEC917431 GNY917429:GNY917431 GXU917429:GXU917431 HHQ917429:HHQ917431 HRM917429:HRM917431 IBI917429:IBI917431 ILE917429:ILE917431 IVA917429:IVA917431 JEW917429:JEW917431 JOS917429:JOS917431 JYO917429:JYO917431 KIK917429:KIK917431 KSG917429:KSG917431 LCC917429:LCC917431 LLY917429:LLY917431 LVU917429:LVU917431 MFQ917429:MFQ917431 MPM917429:MPM917431 MZI917429:MZI917431 NJE917429:NJE917431 NTA917429:NTA917431 OCW917429:OCW917431 OMS917429:OMS917431 OWO917429:OWO917431 PGK917429:PGK917431 PQG917429:PQG917431 QAC917429:QAC917431 QJY917429:QJY917431 QTU917429:QTU917431 RDQ917429:RDQ917431 RNM917429:RNM917431 RXI917429:RXI917431 SHE917429:SHE917431 SRA917429:SRA917431 TAW917429:TAW917431 TKS917429:TKS917431 TUO917429:TUO917431 UEK917429:UEK917431 UOG917429:UOG917431 UYC917429:UYC917431 VHY917429:VHY917431 VRU917429:VRU917431 WBQ917429:WBQ917431 WLM917429:WLM917431 WVI917429:WVI917431 B982965:B982967 IW982965:IW982967 SS982965:SS982967 ACO982965:ACO982967 AMK982965:AMK982967 AWG982965:AWG982967 BGC982965:BGC982967 BPY982965:BPY982967 BZU982965:BZU982967 CJQ982965:CJQ982967 CTM982965:CTM982967 DDI982965:DDI982967 DNE982965:DNE982967 DXA982965:DXA982967 EGW982965:EGW982967 EQS982965:EQS982967 FAO982965:FAO982967 FKK982965:FKK982967 FUG982965:FUG982967 GEC982965:GEC982967 GNY982965:GNY982967 GXU982965:GXU982967 HHQ982965:HHQ982967 HRM982965:HRM982967 IBI982965:IBI982967 ILE982965:ILE982967 IVA982965:IVA982967 JEW982965:JEW982967 JOS982965:JOS982967 JYO982965:JYO982967 KIK982965:KIK982967 KSG982965:KSG982967 LCC982965:LCC982967 LLY982965:LLY982967 LVU982965:LVU982967 MFQ982965:MFQ982967 MPM982965:MPM982967 MZI982965:MZI982967 NJE982965:NJE982967 NTA982965:NTA982967 OCW982965:OCW982967 OMS982965:OMS982967 OWO982965:OWO982967 PGK982965:PGK982967 PQG982965:PQG982967 QAC982965:QAC982967 QJY982965:QJY982967 QTU982965:QTU982967 RDQ982965:RDQ982967 RNM982965:RNM982967 RXI982965:RXI982967 SHE982965:SHE982967 SRA982965:SRA982967 TAW982965:TAW982967 TKS982965:TKS982967 TUO982965:TUO982967 UEK982965:UEK982967 UOG982965:UOG982967 UYC982965:UYC982967 VHY982965:VHY982967 VRU982965:VRU982967 WBQ982965:WBQ982967 WLM982965:WLM982967 WVI982965:WVI982967 IX65500:IX65543 ST65500:ST65543 ACP65500:ACP65543 AML65500:AML65543 AWH65500:AWH65543 BGD65500:BGD65543 BPZ65500:BPZ65543 BZV65500:BZV65543 CJR65500:CJR65543 CTN65500:CTN65543 DDJ65500:DDJ65543 DNF65500:DNF65543 DXB65500:DXB65543 EGX65500:EGX65543 EQT65500:EQT65543 FAP65500:FAP65543 FKL65500:FKL65543 FUH65500:FUH65543 GED65500:GED65543 GNZ65500:GNZ65543 GXV65500:GXV65543 HHR65500:HHR65543 HRN65500:HRN65543 IBJ65500:IBJ65543 ILF65500:ILF65543 IVB65500:IVB65543 JEX65500:JEX65543 JOT65500:JOT65543 JYP65500:JYP65543 KIL65500:KIL65543 KSH65500:KSH65543 LCD65500:LCD65543 LLZ65500:LLZ65543 LVV65500:LVV65543 MFR65500:MFR65543 MPN65500:MPN65543 MZJ65500:MZJ65543 NJF65500:NJF65543 NTB65500:NTB65543 OCX65500:OCX65543 OMT65500:OMT65543 OWP65500:OWP65543 PGL65500:PGL65543 PQH65500:PQH65543 QAD65500:QAD65543 QJZ65500:QJZ65543 QTV65500:QTV65543 RDR65500:RDR65543 RNN65500:RNN65543 RXJ65500:RXJ65543 SHF65500:SHF65543 SRB65500:SRB65543 TAX65500:TAX65543 TKT65500:TKT65543 TUP65500:TUP65543 UEL65500:UEL65543 UOH65500:UOH65543 UYD65500:UYD65543 VHZ65500:VHZ65543 VRV65500:VRV65543 WBR65500:WBR65543 WLN65500:WLN65543 WVJ65500:WVJ65543 IX131036:IX131079 ST131036:ST131079 ACP131036:ACP131079 AML131036:AML131079 AWH131036:AWH131079 BGD131036:BGD131079 BPZ131036:BPZ131079 BZV131036:BZV131079 CJR131036:CJR131079 CTN131036:CTN131079 DDJ131036:DDJ131079 DNF131036:DNF131079 DXB131036:DXB131079 EGX131036:EGX131079 EQT131036:EQT131079 FAP131036:FAP131079 FKL131036:FKL131079 FUH131036:FUH131079 GED131036:GED131079 GNZ131036:GNZ131079 GXV131036:GXV131079 HHR131036:HHR131079 HRN131036:HRN131079 IBJ131036:IBJ131079 ILF131036:ILF131079 IVB131036:IVB131079 JEX131036:JEX131079 JOT131036:JOT131079 JYP131036:JYP131079 KIL131036:KIL131079 KSH131036:KSH131079 LCD131036:LCD131079 LLZ131036:LLZ131079 LVV131036:LVV131079 MFR131036:MFR131079 MPN131036:MPN131079 MZJ131036:MZJ131079 NJF131036:NJF131079 NTB131036:NTB131079 OCX131036:OCX131079 OMT131036:OMT131079 OWP131036:OWP131079 PGL131036:PGL131079 PQH131036:PQH131079 QAD131036:QAD131079 QJZ131036:QJZ131079 QTV131036:QTV131079 RDR131036:RDR131079 RNN131036:RNN131079 RXJ131036:RXJ131079 SHF131036:SHF131079 SRB131036:SRB131079 TAX131036:TAX131079 TKT131036:TKT131079 TUP131036:TUP131079 UEL131036:UEL131079 UOH131036:UOH131079 UYD131036:UYD131079 VHZ131036:VHZ131079 VRV131036:VRV131079 WBR131036:WBR131079 WLN131036:WLN131079 WVJ131036:WVJ131079 IX196572:IX196615 ST196572:ST196615 ACP196572:ACP196615 AML196572:AML196615 AWH196572:AWH196615 BGD196572:BGD196615 BPZ196572:BPZ196615 BZV196572:BZV196615 CJR196572:CJR196615 CTN196572:CTN196615 DDJ196572:DDJ196615 DNF196572:DNF196615 DXB196572:DXB196615 EGX196572:EGX196615 EQT196572:EQT196615 FAP196572:FAP196615 FKL196572:FKL196615 FUH196572:FUH196615 GED196572:GED196615 GNZ196572:GNZ196615 GXV196572:GXV196615 HHR196572:HHR196615 HRN196572:HRN196615 IBJ196572:IBJ196615 ILF196572:ILF196615 IVB196572:IVB196615 JEX196572:JEX196615 JOT196572:JOT196615 JYP196572:JYP196615 KIL196572:KIL196615 KSH196572:KSH196615 LCD196572:LCD196615 LLZ196572:LLZ196615 LVV196572:LVV196615 MFR196572:MFR196615 MPN196572:MPN196615 MZJ196572:MZJ196615 NJF196572:NJF196615 NTB196572:NTB196615 OCX196572:OCX196615 OMT196572:OMT196615 OWP196572:OWP196615 PGL196572:PGL196615 PQH196572:PQH196615 QAD196572:QAD196615 QJZ196572:QJZ196615 QTV196572:QTV196615 RDR196572:RDR196615 RNN196572:RNN196615 RXJ196572:RXJ196615 SHF196572:SHF196615 SRB196572:SRB196615 TAX196572:TAX196615 TKT196572:TKT196615 TUP196572:TUP196615 UEL196572:UEL196615 UOH196572:UOH196615 UYD196572:UYD196615 VHZ196572:VHZ196615 VRV196572:VRV196615 WBR196572:WBR196615 WLN196572:WLN196615 WVJ196572:WVJ196615 IX262108:IX262151 ST262108:ST262151 ACP262108:ACP262151 AML262108:AML262151 AWH262108:AWH262151 BGD262108:BGD262151 BPZ262108:BPZ262151 BZV262108:BZV262151 CJR262108:CJR262151 CTN262108:CTN262151 DDJ262108:DDJ262151 DNF262108:DNF262151 DXB262108:DXB262151 EGX262108:EGX262151 EQT262108:EQT262151 FAP262108:FAP262151 FKL262108:FKL262151 FUH262108:FUH262151 GED262108:GED262151 GNZ262108:GNZ262151 GXV262108:GXV262151 HHR262108:HHR262151 HRN262108:HRN262151 IBJ262108:IBJ262151 ILF262108:ILF262151 IVB262108:IVB262151 JEX262108:JEX262151 JOT262108:JOT262151 JYP262108:JYP262151 KIL262108:KIL262151 KSH262108:KSH262151 LCD262108:LCD262151 LLZ262108:LLZ262151 LVV262108:LVV262151 MFR262108:MFR262151 MPN262108:MPN262151 MZJ262108:MZJ262151 NJF262108:NJF262151 NTB262108:NTB262151 OCX262108:OCX262151 OMT262108:OMT262151 OWP262108:OWP262151 PGL262108:PGL262151 PQH262108:PQH262151 QAD262108:QAD262151 QJZ262108:QJZ262151 QTV262108:QTV262151 RDR262108:RDR262151 RNN262108:RNN262151 RXJ262108:RXJ262151 SHF262108:SHF262151 SRB262108:SRB262151 TAX262108:TAX262151 TKT262108:TKT262151 TUP262108:TUP262151 UEL262108:UEL262151 UOH262108:UOH262151 UYD262108:UYD262151 VHZ262108:VHZ262151 VRV262108:VRV262151 WBR262108:WBR262151 WLN262108:WLN262151 WVJ262108:WVJ262151 IX327644:IX327687 ST327644:ST327687 ACP327644:ACP327687 AML327644:AML327687 AWH327644:AWH327687 BGD327644:BGD327687 BPZ327644:BPZ327687 BZV327644:BZV327687 CJR327644:CJR327687 CTN327644:CTN327687 DDJ327644:DDJ327687 DNF327644:DNF327687 DXB327644:DXB327687 EGX327644:EGX327687 EQT327644:EQT327687 FAP327644:FAP327687 FKL327644:FKL327687 FUH327644:FUH327687 GED327644:GED327687 GNZ327644:GNZ327687 GXV327644:GXV327687 HHR327644:HHR327687 HRN327644:HRN327687 IBJ327644:IBJ327687 ILF327644:ILF327687 IVB327644:IVB327687 JEX327644:JEX327687 JOT327644:JOT327687 JYP327644:JYP327687 KIL327644:KIL327687 KSH327644:KSH327687 LCD327644:LCD327687 LLZ327644:LLZ327687 LVV327644:LVV327687 MFR327644:MFR327687 MPN327644:MPN327687 MZJ327644:MZJ327687 NJF327644:NJF327687 NTB327644:NTB327687 OCX327644:OCX327687 OMT327644:OMT327687 OWP327644:OWP327687 PGL327644:PGL327687 PQH327644:PQH327687 QAD327644:QAD327687 QJZ327644:QJZ327687 QTV327644:QTV327687 RDR327644:RDR327687 RNN327644:RNN327687 RXJ327644:RXJ327687 SHF327644:SHF327687 SRB327644:SRB327687 TAX327644:TAX327687 TKT327644:TKT327687 TUP327644:TUP327687 UEL327644:UEL327687 UOH327644:UOH327687 UYD327644:UYD327687 VHZ327644:VHZ327687 VRV327644:VRV327687 WBR327644:WBR327687 WLN327644:WLN327687 WVJ327644:WVJ327687 IX393180:IX393223 ST393180:ST393223 ACP393180:ACP393223 AML393180:AML393223 AWH393180:AWH393223 BGD393180:BGD393223 BPZ393180:BPZ393223 BZV393180:BZV393223 CJR393180:CJR393223 CTN393180:CTN393223 DDJ393180:DDJ393223 DNF393180:DNF393223 DXB393180:DXB393223 EGX393180:EGX393223 EQT393180:EQT393223 FAP393180:FAP393223 FKL393180:FKL393223 FUH393180:FUH393223 GED393180:GED393223 GNZ393180:GNZ393223 GXV393180:GXV393223 HHR393180:HHR393223 HRN393180:HRN393223 IBJ393180:IBJ393223 ILF393180:ILF393223 IVB393180:IVB393223 JEX393180:JEX393223 JOT393180:JOT393223 JYP393180:JYP393223 KIL393180:KIL393223 KSH393180:KSH393223 LCD393180:LCD393223 LLZ393180:LLZ393223 LVV393180:LVV393223 MFR393180:MFR393223 MPN393180:MPN393223 MZJ393180:MZJ393223 NJF393180:NJF393223 NTB393180:NTB393223 OCX393180:OCX393223 OMT393180:OMT393223 OWP393180:OWP393223 PGL393180:PGL393223 PQH393180:PQH393223 QAD393180:QAD393223 QJZ393180:QJZ393223 QTV393180:QTV393223 RDR393180:RDR393223 RNN393180:RNN393223 RXJ393180:RXJ393223 SHF393180:SHF393223 SRB393180:SRB393223 TAX393180:TAX393223 TKT393180:TKT393223 TUP393180:TUP393223 UEL393180:UEL393223 UOH393180:UOH393223 UYD393180:UYD393223 VHZ393180:VHZ393223 VRV393180:VRV393223 WBR393180:WBR393223 WLN393180:WLN393223 WVJ393180:WVJ393223 IX458716:IX458759 ST458716:ST458759 ACP458716:ACP458759 AML458716:AML458759 AWH458716:AWH458759 BGD458716:BGD458759 BPZ458716:BPZ458759 BZV458716:BZV458759 CJR458716:CJR458759 CTN458716:CTN458759 DDJ458716:DDJ458759 DNF458716:DNF458759 DXB458716:DXB458759 EGX458716:EGX458759 EQT458716:EQT458759 FAP458716:FAP458759 FKL458716:FKL458759 FUH458716:FUH458759 GED458716:GED458759 GNZ458716:GNZ458759 GXV458716:GXV458759 HHR458716:HHR458759 HRN458716:HRN458759 IBJ458716:IBJ458759 ILF458716:ILF458759 IVB458716:IVB458759 JEX458716:JEX458759 JOT458716:JOT458759 JYP458716:JYP458759 KIL458716:KIL458759 KSH458716:KSH458759 LCD458716:LCD458759 LLZ458716:LLZ458759 LVV458716:LVV458759 MFR458716:MFR458759 MPN458716:MPN458759 MZJ458716:MZJ458759 NJF458716:NJF458759 NTB458716:NTB458759 OCX458716:OCX458759 OMT458716:OMT458759 OWP458716:OWP458759 PGL458716:PGL458759 PQH458716:PQH458759 QAD458716:QAD458759 QJZ458716:QJZ458759 QTV458716:QTV458759 RDR458716:RDR458759 RNN458716:RNN458759 RXJ458716:RXJ458759 SHF458716:SHF458759 SRB458716:SRB458759 TAX458716:TAX458759 TKT458716:TKT458759 TUP458716:TUP458759 UEL458716:UEL458759 UOH458716:UOH458759 UYD458716:UYD458759 VHZ458716:VHZ458759 VRV458716:VRV458759 WBR458716:WBR458759 WLN458716:WLN458759 WVJ458716:WVJ458759 IX524252:IX524295 ST524252:ST524295 ACP524252:ACP524295 AML524252:AML524295 AWH524252:AWH524295 BGD524252:BGD524295 BPZ524252:BPZ524295 BZV524252:BZV524295 CJR524252:CJR524295 CTN524252:CTN524295 DDJ524252:DDJ524295 DNF524252:DNF524295 DXB524252:DXB524295 EGX524252:EGX524295 EQT524252:EQT524295 FAP524252:FAP524295 FKL524252:FKL524295 FUH524252:FUH524295 GED524252:GED524295 GNZ524252:GNZ524295 GXV524252:GXV524295 HHR524252:HHR524295 HRN524252:HRN524295 IBJ524252:IBJ524295 ILF524252:ILF524295 IVB524252:IVB524295 JEX524252:JEX524295 JOT524252:JOT524295 JYP524252:JYP524295 KIL524252:KIL524295 KSH524252:KSH524295 LCD524252:LCD524295 LLZ524252:LLZ524295 LVV524252:LVV524295 MFR524252:MFR524295 MPN524252:MPN524295 MZJ524252:MZJ524295 NJF524252:NJF524295 NTB524252:NTB524295 OCX524252:OCX524295 OMT524252:OMT524295 OWP524252:OWP524295 PGL524252:PGL524295 PQH524252:PQH524295 QAD524252:QAD524295 QJZ524252:QJZ524295 QTV524252:QTV524295 RDR524252:RDR524295 RNN524252:RNN524295 RXJ524252:RXJ524295 SHF524252:SHF524295 SRB524252:SRB524295 TAX524252:TAX524295 TKT524252:TKT524295 TUP524252:TUP524295 UEL524252:UEL524295 UOH524252:UOH524295 UYD524252:UYD524295 VHZ524252:VHZ524295 VRV524252:VRV524295 WBR524252:WBR524295 WLN524252:WLN524295 WVJ524252:WVJ524295 IX589788:IX589831 ST589788:ST589831 ACP589788:ACP589831 AML589788:AML589831 AWH589788:AWH589831 BGD589788:BGD589831 BPZ589788:BPZ589831 BZV589788:BZV589831 CJR589788:CJR589831 CTN589788:CTN589831 DDJ589788:DDJ589831 DNF589788:DNF589831 DXB589788:DXB589831 EGX589788:EGX589831 EQT589788:EQT589831 FAP589788:FAP589831 FKL589788:FKL589831 FUH589788:FUH589831 GED589788:GED589831 GNZ589788:GNZ589831 GXV589788:GXV589831 HHR589788:HHR589831 HRN589788:HRN589831 IBJ589788:IBJ589831 ILF589788:ILF589831 IVB589788:IVB589831 JEX589788:JEX589831 JOT589788:JOT589831 JYP589788:JYP589831 KIL589788:KIL589831 KSH589788:KSH589831 LCD589788:LCD589831 LLZ589788:LLZ589831 LVV589788:LVV589831 MFR589788:MFR589831 MPN589788:MPN589831 MZJ589788:MZJ589831 NJF589788:NJF589831 NTB589788:NTB589831 OCX589788:OCX589831 OMT589788:OMT589831 OWP589788:OWP589831 PGL589788:PGL589831 PQH589788:PQH589831 QAD589788:QAD589831 QJZ589788:QJZ589831 QTV589788:QTV589831 RDR589788:RDR589831 RNN589788:RNN589831 RXJ589788:RXJ589831 SHF589788:SHF589831 SRB589788:SRB589831 TAX589788:TAX589831 TKT589788:TKT589831 TUP589788:TUP589831 UEL589788:UEL589831 UOH589788:UOH589831 UYD589788:UYD589831 VHZ589788:VHZ589831 VRV589788:VRV589831 WBR589788:WBR589831 WLN589788:WLN589831 WVJ589788:WVJ589831 IX655324:IX655367 ST655324:ST655367 ACP655324:ACP655367 AML655324:AML655367 AWH655324:AWH655367 BGD655324:BGD655367 BPZ655324:BPZ655367 BZV655324:BZV655367 CJR655324:CJR655367 CTN655324:CTN655367 DDJ655324:DDJ655367 DNF655324:DNF655367 DXB655324:DXB655367 EGX655324:EGX655367 EQT655324:EQT655367 FAP655324:FAP655367 FKL655324:FKL655367 FUH655324:FUH655367 GED655324:GED655367 GNZ655324:GNZ655367 GXV655324:GXV655367 HHR655324:HHR655367 HRN655324:HRN655367 IBJ655324:IBJ655367 ILF655324:ILF655367 IVB655324:IVB655367 JEX655324:JEX655367 JOT655324:JOT655367 JYP655324:JYP655367 KIL655324:KIL655367 KSH655324:KSH655367 LCD655324:LCD655367 LLZ655324:LLZ655367 LVV655324:LVV655367 MFR655324:MFR655367 MPN655324:MPN655367 MZJ655324:MZJ655367 NJF655324:NJF655367 NTB655324:NTB655367 OCX655324:OCX655367 OMT655324:OMT655367 OWP655324:OWP655367 PGL655324:PGL655367 PQH655324:PQH655367 QAD655324:QAD655367 QJZ655324:QJZ655367 QTV655324:QTV655367 RDR655324:RDR655367 RNN655324:RNN655367 RXJ655324:RXJ655367 SHF655324:SHF655367 SRB655324:SRB655367 TAX655324:TAX655367 TKT655324:TKT655367 TUP655324:TUP655367 UEL655324:UEL655367 UOH655324:UOH655367 UYD655324:UYD655367 VHZ655324:VHZ655367 VRV655324:VRV655367 WBR655324:WBR655367 WLN655324:WLN655367 WVJ655324:WVJ655367 IX720860:IX720903 ST720860:ST720903 ACP720860:ACP720903 AML720860:AML720903 AWH720860:AWH720903 BGD720860:BGD720903 BPZ720860:BPZ720903 BZV720860:BZV720903 CJR720860:CJR720903 CTN720860:CTN720903 DDJ720860:DDJ720903 DNF720860:DNF720903 DXB720860:DXB720903 EGX720860:EGX720903 EQT720860:EQT720903 FAP720860:FAP720903 FKL720860:FKL720903 FUH720860:FUH720903 GED720860:GED720903 GNZ720860:GNZ720903 GXV720860:GXV720903 HHR720860:HHR720903 HRN720860:HRN720903 IBJ720860:IBJ720903 ILF720860:ILF720903 IVB720860:IVB720903 JEX720860:JEX720903 JOT720860:JOT720903 JYP720860:JYP720903 KIL720860:KIL720903 KSH720860:KSH720903 LCD720860:LCD720903 LLZ720860:LLZ720903 LVV720860:LVV720903 MFR720860:MFR720903 MPN720860:MPN720903 MZJ720860:MZJ720903 NJF720860:NJF720903 NTB720860:NTB720903 OCX720860:OCX720903 OMT720860:OMT720903 OWP720860:OWP720903 PGL720860:PGL720903 PQH720860:PQH720903 QAD720860:QAD720903 QJZ720860:QJZ720903 QTV720860:QTV720903 RDR720860:RDR720903 RNN720860:RNN720903 RXJ720860:RXJ720903 SHF720860:SHF720903 SRB720860:SRB720903 TAX720860:TAX720903 TKT720860:TKT720903 TUP720860:TUP720903 UEL720860:UEL720903 UOH720860:UOH720903 UYD720860:UYD720903 VHZ720860:VHZ720903 VRV720860:VRV720903 WBR720860:WBR720903 WLN720860:WLN720903 WVJ720860:WVJ720903 IX786396:IX786439 ST786396:ST786439 ACP786396:ACP786439 AML786396:AML786439 AWH786396:AWH786439 BGD786396:BGD786439 BPZ786396:BPZ786439 BZV786396:BZV786439 CJR786396:CJR786439 CTN786396:CTN786439 DDJ786396:DDJ786439 DNF786396:DNF786439 DXB786396:DXB786439 EGX786396:EGX786439 EQT786396:EQT786439 FAP786396:FAP786439 FKL786396:FKL786439 FUH786396:FUH786439 GED786396:GED786439 GNZ786396:GNZ786439 GXV786396:GXV786439 HHR786396:HHR786439 HRN786396:HRN786439 IBJ786396:IBJ786439 ILF786396:ILF786439 IVB786396:IVB786439 JEX786396:JEX786439 JOT786396:JOT786439 JYP786396:JYP786439 KIL786396:KIL786439 KSH786396:KSH786439 LCD786396:LCD786439 LLZ786396:LLZ786439 LVV786396:LVV786439 MFR786396:MFR786439 MPN786396:MPN786439 MZJ786396:MZJ786439 NJF786396:NJF786439 NTB786396:NTB786439 OCX786396:OCX786439 OMT786396:OMT786439 OWP786396:OWP786439 PGL786396:PGL786439 PQH786396:PQH786439 QAD786396:QAD786439 QJZ786396:QJZ786439 QTV786396:QTV786439 RDR786396:RDR786439 RNN786396:RNN786439 RXJ786396:RXJ786439 SHF786396:SHF786439 SRB786396:SRB786439 TAX786396:TAX786439 TKT786396:TKT786439 TUP786396:TUP786439 UEL786396:UEL786439 UOH786396:UOH786439 UYD786396:UYD786439 VHZ786396:VHZ786439 VRV786396:VRV786439 WBR786396:WBR786439 WLN786396:WLN786439 WVJ786396:WVJ786439 IX851932:IX851975 ST851932:ST851975 ACP851932:ACP851975 AML851932:AML851975 AWH851932:AWH851975 BGD851932:BGD851975 BPZ851932:BPZ851975 BZV851932:BZV851975 CJR851932:CJR851975 CTN851932:CTN851975 DDJ851932:DDJ851975 DNF851932:DNF851975 DXB851932:DXB851975 EGX851932:EGX851975 EQT851932:EQT851975 FAP851932:FAP851975 FKL851932:FKL851975 FUH851932:FUH851975 GED851932:GED851975 GNZ851932:GNZ851975 GXV851932:GXV851975 HHR851932:HHR851975 HRN851932:HRN851975 IBJ851932:IBJ851975 ILF851932:ILF851975 IVB851932:IVB851975 JEX851932:JEX851975 JOT851932:JOT851975 JYP851932:JYP851975 KIL851932:KIL851975 KSH851932:KSH851975 LCD851932:LCD851975 LLZ851932:LLZ851975 LVV851932:LVV851975 MFR851932:MFR851975 MPN851932:MPN851975 MZJ851932:MZJ851975 NJF851932:NJF851975 NTB851932:NTB851975 OCX851932:OCX851975 OMT851932:OMT851975 OWP851932:OWP851975 PGL851932:PGL851975 PQH851932:PQH851975 QAD851932:QAD851975 QJZ851932:QJZ851975 QTV851932:QTV851975 RDR851932:RDR851975 RNN851932:RNN851975 RXJ851932:RXJ851975 SHF851932:SHF851975 SRB851932:SRB851975 TAX851932:TAX851975 TKT851932:TKT851975 TUP851932:TUP851975 UEL851932:UEL851975 UOH851932:UOH851975 UYD851932:UYD851975 VHZ851932:VHZ851975 VRV851932:VRV851975 WBR851932:WBR851975 WLN851932:WLN851975 WVJ851932:WVJ851975 IX917468:IX917511 ST917468:ST917511 ACP917468:ACP917511 AML917468:AML917511 AWH917468:AWH917511 BGD917468:BGD917511 BPZ917468:BPZ917511 BZV917468:BZV917511 CJR917468:CJR917511 CTN917468:CTN917511 DDJ917468:DDJ917511 DNF917468:DNF917511 DXB917468:DXB917511 EGX917468:EGX917511 EQT917468:EQT917511 FAP917468:FAP917511 FKL917468:FKL917511 FUH917468:FUH917511 GED917468:GED917511 GNZ917468:GNZ917511 GXV917468:GXV917511 HHR917468:HHR917511 HRN917468:HRN917511 IBJ917468:IBJ917511 ILF917468:ILF917511 IVB917468:IVB917511 JEX917468:JEX917511 JOT917468:JOT917511 JYP917468:JYP917511 KIL917468:KIL917511 KSH917468:KSH917511 LCD917468:LCD917511 LLZ917468:LLZ917511 LVV917468:LVV917511 MFR917468:MFR917511 MPN917468:MPN917511 MZJ917468:MZJ917511 NJF917468:NJF917511 NTB917468:NTB917511 OCX917468:OCX917511 OMT917468:OMT917511 OWP917468:OWP917511 PGL917468:PGL917511 PQH917468:PQH917511 QAD917468:QAD917511 QJZ917468:QJZ917511 QTV917468:QTV917511 RDR917468:RDR917511 RNN917468:RNN917511 RXJ917468:RXJ917511 SHF917468:SHF917511 SRB917468:SRB917511 TAX917468:TAX917511 TKT917468:TKT917511 TUP917468:TUP917511 UEL917468:UEL917511 UOH917468:UOH917511 UYD917468:UYD917511 VHZ917468:VHZ917511 VRV917468:VRV917511 WBR917468:WBR917511 WLN917468:WLN917511 WVJ917468:WVJ917511 IX983004:IX983047 ST983004:ST983047 ACP983004:ACP983047 AML983004:AML983047 AWH983004:AWH983047 BGD983004:BGD983047 BPZ983004:BPZ983047 BZV983004:BZV983047 CJR983004:CJR983047 CTN983004:CTN983047 DDJ983004:DDJ983047 DNF983004:DNF983047 DXB983004:DXB983047 EGX983004:EGX983047 EQT983004:EQT983047 FAP983004:FAP983047 FKL983004:FKL983047 FUH983004:FUH983047 GED983004:GED983047 GNZ983004:GNZ983047 GXV983004:GXV983047 HHR983004:HHR983047 HRN983004:HRN983047 IBJ983004:IBJ983047 ILF983004:ILF983047 IVB983004:IVB983047 JEX983004:JEX983047 JOT983004:JOT983047 JYP983004:JYP983047 KIL983004:KIL983047 KSH983004:KSH983047 LCD983004:LCD983047 LLZ983004:LLZ983047 LVV983004:LVV983047 MFR983004:MFR983047 MPN983004:MPN983047 MZJ983004:MZJ983047 NJF983004:NJF983047 NTB983004:NTB983047 OCX983004:OCX983047 OMT983004:OMT983047 OWP983004:OWP983047 PGL983004:PGL983047 PQH983004:PQH983047 QAD983004:QAD983047 QJZ983004:QJZ983047 QTV983004:QTV983047 RDR983004:RDR983047 RNN983004:RNN983047 RXJ983004:RXJ983047 SHF983004:SHF983047 SRB983004:SRB983047 TAX983004:TAX983047 TKT983004:TKT983047 TUP983004:TUP983047 UEL983004:UEL983047 UOH983004:UOH983047 UYD983004:UYD983047 VHZ983004:VHZ983047 VRV983004:VRV983047 WBR983004:WBR983047 WLN983004:WLN983047 WVJ983004:WVJ983047 B65495:B65498 IW65495:IW65498 SS65495:SS65498 ACO65495:ACO65498 AMK65495:AMK65498 AWG65495:AWG65498 BGC65495:BGC65498 BPY65495:BPY65498 BZU65495:BZU65498 CJQ65495:CJQ65498 CTM65495:CTM65498 DDI65495:DDI65498 DNE65495:DNE65498 DXA65495:DXA65498 EGW65495:EGW65498 EQS65495:EQS65498 FAO65495:FAO65498 FKK65495:FKK65498 FUG65495:FUG65498 GEC65495:GEC65498 GNY65495:GNY65498 GXU65495:GXU65498 HHQ65495:HHQ65498 HRM65495:HRM65498 IBI65495:IBI65498 ILE65495:ILE65498 IVA65495:IVA65498 JEW65495:JEW65498 JOS65495:JOS65498 JYO65495:JYO65498 KIK65495:KIK65498 KSG65495:KSG65498 LCC65495:LCC65498 LLY65495:LLY65498 LVU65495:LVU65498 MFQ65495:MFQ65498 MPM65495:MPM65498 MZI65495:MZI65498 NJE65495:NJE65498 NTA65495:NTA65498 OCW65495:OCW65498 OMS65495:OMS65498 OWO65495:OWO65498 PGK65495:PGK65498 PQG65495:PQG65498 QAC65495:QAC65498 QJY65495:QJY65498 QTU65495:QTU65498 RDQ65495:RDQ65498 RNM65495:RNM65498 RXI65495:RXI65498 SHE65495:SHE65498 SRA65495:SRA65498 TAW65495:TAW65498 TKS65495:TKS65498 TUO65495:TUO65498 UEK65495:UEK65498 UOG65495:UOG65498 UYC65495:UYC65498 VHY65495:VHY65498 VRU65495:VRU65498 WBQ65495:WBQ65498 WLM65495:WLM65498 WVI65495:WVI65498 B131031:B131034 IW131031:IW131034 SS131031:SS131034 ACO131031:ACO131034 AMK131031:AMK131034 AWG131031:AWG131034 BGC131031:BGC131034 BPY131031:BPY131034 BZU131031:BZU131034 CJQ131031:CJQ131034 CTM131031:CTM131034 DDI131031:DDI131034 DNE131031:DNE131034 DXA131031:DXA131034 EGW131031:EGW131034 EQS131031:EQS131034 FAO131031:FAO131034 FKK131031:FKK131034 FUG131031:FUG131034 GEC131031:GEC131034 GNY131031:GNY131034 GXU131031:GXU131034 HHQ131031:HHQ131034 HRM131031:HRM131034 IBI131031:IBI131034 ILE131031:ILE131034 IVA131031:IVA131034 JEW131031:JEW131034 JOS131031:JOS131034 JYO131031:JYO131034 KIK131031:KIK131034 KSG131031:KSG131034 LCC131031:LCC131034 LLY131031:LLY131034 LVU131031:LVU131034 MFQ131031:MFQ131034 MPM131031:MPM131034 MZI131031:MZI131034 NJE131031:NJE131034 NTA131031:NTA131034 OCW131031:OCW131034 OMS131031:OMS131034 OWO131031:OWO131034 PGK131031:PGK131034 PQG131031:PQG131034 QAC131031:QAC131034 QJY131031:QJY131034 QTU131031:QTU131034 RDQ131031:RDQ131034 RNM131031:RNM131034 RXI131031:RXI131034 SHE131031:SHE131034 SRA131031:SRA131034 TAW131031:TAW131034 TKS131031:TKS131034 TUO131031:TUO131034 UEK131031:UEK131034 UOG131031:UOG131034 UYC131031:UYC131034 VHY131031:VHY131034 VRU131031:VRU131034 WBQ131031:WBQ131034 WLM131031:WLM131034 WVI131031:WVI131034 B196567:B196570 IW196567:IW196570 SS196567:SS196570 ACO196567:ACO196570 AMK196567:AMK196570 AWG196567:AWG196570 BGC196567:BGC196570 BPY196567:BPY196570 BZU196567:BZU196570 CJQ196567:CJQ196570 CTM196567:CTM196570 DDI196567:DDI196570 DNE196567:DNE196570 DXA196567:DXA196570 EGW196567:EGW196570 EQS196567:EQS196570 FAO196567:FAO196570 FKK196567:FKK196570 FUG196567:FUG196570 GEC196567:GEC196570 GNY196567:GNY196570 GXU196567:GXU196570 HHQ196567:HHQ196570 HRM196567:HRM196570 IBI196567:IBI196570 ILE196567:ILE196570 IVA196567:IVA196570 JEW196567:JEW196570 JOS196567:JOS196570 JYO196567:JYO196570 KIK196567:KIK196570 KSG196567:KSG196570 LCC196567:LCC196570 LLY196567:LLY196570 LVU196567:LVU196570 MFQ196567:MFQ196570 MPM196567:MPM196570 MZI196567:MZI196570 NJE196567:NJE196570 NTA196567:NTA196570 OCW196567:OCW196570 OMS196567:OMS196570 OWO196567:OWO196570 PGK196567:PGK196570 PQG196567:PQG196570 QAC196567:QAC196570 QJY196567:QJY196570 QTU196567:QTU196570 RDQ196567:RDQ196570 RNM196567:RNM196570 RXI196567:RXI196570 SHE196567:SHE196570 SRA196567:SRA196570 TAW196567:TAW196570 TKS196567:TKS196570 TUO196567:TUO196570 UEK196567:UEK196570 UOG196567:UOG196570 UYC196567:UYC196570 VHY196567:VHY196570 VRU196567:VRU196570 WBQ196567:WBQ196570 WLM196567:WLM196570 WVI196567:WVI196570 B262103:B262106 IW262103:IW262106 SS262103:SS262106 ACO262103:ACO262106 AMK262103:AMK262106 AWG262103:AWG262106 BGC262103:BGC262106 BPY262103:BPY262106 BZU262103:BZU262106 CJQ262103:CJQ262106 CTM262103:CTM262106 DDI262103:DDI262106 DNE262103:DNE262106 DXA262103:DXA262106 EGW262103:EGW262106 EQS262103:EQS262106 FAO262103:FAO262106 FKK262103:FKK262106 FUG262103:FUG262106 GEC262103:GEC262106 GNY262103:GNY262106 GXU262103:GXU262106 HHQ262103:HHQ262106 HRM262103:HRM262106 IBI262103:IBI262106 ILE262103:ILE262106 IVA262103:IVA262106 JEW262103:JEW262106 JOS262103:JOS262106 JYO262103:JYO262106 KIK262103:KIK262106 KSG262103:KSG262106 LCC262103:LCC262106 LLY262103:LLY262106 LVU262103:LVU262106 MFQ262103:MFQ262106 MPM262103:MPM262106 MZI262103:MZI262106 NJE262103:NJE262106 NTA262103:NTA262106 OCW262103:OCW262106 OMS262103:OMS262106 OWO262103:OWO262106 PGK262103:PGK262106 PQG262103:PQG262106 QAC262103:QAC262106 QJY262103:QJY262106 QTU262103:QTU262106 RDQ262103:RDQ262106 RNM262103:RNM262106 RXI262103:RXI262106 SHE262103:SHE262106 SRA262103:SRA262106 TAW262103:TAW262106 TKS262103:TKS262106 TUO262103:TUO262106 UEK262103:UEK262106 UOG262103:UOG262106 UYC262103:UYC262106 VHY262103:VHY262106 VRU262103:VRU262106 WBQ262103:WBQ262106 WLM262103:WLM262106 WVI262103:WVI262106 B327639:B327642 IW327639:IW327642 SS327639:SS327642 ACO327639:ACO327642 AMK327639:AMK327642 AWG327639:AWG327642 BGC327639:BGC327642 BPY327639:BPY327642 BZU327639:BZU327642 CJQ327639:CJQ327642 CTM327639:CTM327642 DDI327639:DDI327642 DNE327639:DNE327642 DXA327639:DXA327642 EGW327639:EGW327642 EQS327639:EQS327642 FAO327639:FAO327642 FKK327639:FKK327642 FUG327639:FUG327642 GEC327639:GEC327642 GNY327639:GNY327642 GXU327639:GXU327642 HHQ327639:HHQ327642 HRM327639:HRM327642 IBI327639:IBI327642 ILE327639:ILE327642 IVA327639:IVA327642 JEW327639:JEW327642 JOS327639:JOS327642 JYO327639:JYO327642 KIK327639:KIK327642 KSG327639:KSG327642 LCC327639:LCC327642 LLY327639:LLY327642 LVU327639:LVU327642 MFQ327639:MFQ327642 MPM327639:MPM327642 MZI327639:MZI327642 NJE327639:NJE327642 NTA327639:NTA327642 OCW327639:OCW327642 OMS327639:OMS327642 OWO327639:OWO327642 PGK327639:PGK327642 PQG327639:PQG327642 QAC327639:QAC327642 QJY327639:QJY327642 QTU327639:QTU327642 RDQ327639:RDQ327642 RNM327639:RNM327642 RXI327639:RXI327642 SHE327639:SHE327642 SRA327639:SRA327642 TAW327639:TAW327642 TKS327639:TKS327642 TUO327639:TUO327642 UEK327639:UEK327642 UOG327639:UOG327642 UYC327639:UYC327642 VHY327639:VHY327642 VRU327639:VRU327642 WBQ327639:WBQ327642 WLM327639:WLM327642 WVI327639:WVI327642 B393175:B393178 IW393175:IW393178 SS393175:SS393178 ACO393175:ACO393178 AMK393175:AMK393178 AWG393175:AWG393178 BGC393175:BGC393178 BPY393175:BPY393178 BZU393175:BZU393178 CJQ393175:CJQ393178 CTM393175:CTM393178 DDI393175:DDI393178 DNE393175:DNE393178 DXA393175:DXA393178 EGW393175:EGW393178 EQS393175:EQS393178 FAO393175:FAO393178 FKK393175:FKK393178 FUG393175:FUG393178 GEC393175:GEC393178 GNY393175:GNY393178 GXU393175:GXU393178 HHQ393175:HHQ393178 HRM393175:HRM393178 IBI393175:IBI393178 ILE393175:ILE393178 IVA393175:IVA393178 JEW393175:JEW393178 JOS393175:JOS393178 JYO393175:JYO393178 KIK393175:KIK393178 KSG393175:KSG393178 LCC393175:LCC393178 LLY393175:LLY393178 LVU393175:LVU393178 MFQ393175:MFQ393178 MPM393175:MPM393178 MZI393175:MZI393178 NJE393175:NJE393178 NTA393175:NTA393178 OCW393175:OCW393178 OMS393175:OMS393178 OWO393175:OWO393178 PGK393175:PGK393178 PQG393175:PQG393178 QAC393175:QAC393178 QJY393175:QJY393178 QTU393175:QTU393178 RDQ393175:RDQ393178 RNM393175:RNM393178 RXI393175:RXI393178 SHE393175:SHE393178 SRA393175:SRA393178 TAW393175:TAW393178 TKS393175:TKS393178 TUO393175:TUO393178 UEK393175:UEK393178 UOG393175:UOG393178 UYC393175:UYC393178 VHY393175:VHY393178 VRU393175:VRU393178 WBQ393175:WBQ393178 WLM393175:WLM393178 WVI393175:WVI393178 B458711:B458714 IW458711:IW458714 SS458711:SS458714 ACO458711:ACO458714 AMK458711:AMK458714 AWG458711:AWG458714 BGC458711:BGC458714 BPY458711:BPY458714 BZU458711:BZU458714 CJQ458711:CJQ458714 CTM458711:CTM458714 DDI458711:DDI458714 DNE458711:DNE458714 DXA458711:DXA458714 EGW458711:EGW458714 EQS458711:EQS458714 FAO458711:FAO458714 FKK458711:FKK458714 FUG458711:FUG458714 GEC458711:GEC458714 GNY458711:GNY458714 GXU458711:GXU458714 HHQ458711:HHQ458714 HRM458711:HRM458714 IBI458711:IBI458714 ILE458711:ILE458714 IVA458711:IVA458714 JEW458711:JEW458714 JOS458711:JOS458714 JYO458711:JYO458714 KIK458711:KIK458714 KSG458711:KSG458714 LCC458711:LCC458714 LLY458711:LLY458714 LVU458711:LVU458714 MFQ458711:MFQ458714 MPM458711:MPM458714 MZI458711:MZI458714 NJE458711:NJE458714 NTA458711:NTA458714 OCW458711:OCW458714 OMS458711:OMS458714 OWO458711:OWO458714 PGK458711:PGK458714 PQG458711:PQG458714 QAC458711:QAC458714 QJY458711:QJY458714 QTU458711:QTU458714 RDQ458711:RDQ458714 RNM458711:RNM458714 RXI458711:RXI458714 SHE458711:SHE458714 SRA458711:SRA458714 TAW458711:TAW458714 TKS458711:TKS458714 TUO458711:TUO458714 UEK458711:UEK458714 UOG458711:UOG458714 UYC458711:UYC458714 VHY458711:VHY458714 VRU458711:VRU458714 WBQ458711:WBQ458714 WLM458711:WLM458714 WVI458711:WVI458714 B524247:B524250 IW524247:IW524250 SS524247:SS524250 ACO524247:ACO524250 AMK524247:AMK524250 AWG524247:AWG524250 BGC524247:BGC524250 BPY524247:BPY524250 BZU524247:BZU524250 CJQ524247:CJQ524250 CTM524247:CTM524250 DDI524247:DDI524250 DNE524247:DNE524250 DXA524247:DXA524250 EGW524247:EGW524250 EQS524247:EQS524250 FAO524247:FAO524250 FKK524247:FKK524250 FUG524247:FUG524250 GEC524247:GEC524250 GNY524247:GNY524250 GXU524247:GXU524250 HHQ524247:HHQ524250 HRM524247:HRM524250 IBI524247:IBI524250 ILE524247:ILE524250 IVA524247:IVA524250 JEW524247:JEW524250 JOS524247:JOS524250 JYO524247:JYO524250 KIK524247:KIK524250 KSG524247:KSG524250 LCC524247:LCC524250 LLY524247:LLY524250 LVU524247:LVU524250 MFQ524247:MFQ524250 MPM524247:MPM524250 MZI524247:MZI524250 NJE524247:NJE524250 NTA524247:NTA524250 OCW524247:OCW524250 OMS524247:OMS524250 OWO524247:OWO524250 PGK524247:PGK524250 PQG524247:PQG524250 QAC524247:QAC524250 QJY524247:QJY524250 QTU524247:QTU524250 RDQ524247:RDQ524250 RNM524247:RNM524250 RXI524247:RXI524250 SHE524247:SHE524250 SRA524247:SRA524250 TAW524247:TAW524250 TKS524247:TKS524250 TUO524247:TUO524250 UEK524247:UEK524250 UOG524247:UOG524250 UYC524247:UYC524250 VHY524247:VHY524250 VRU524247:VRU524250 WBQ524247:WBQ524250 WLM524247:WLM524250 WVI524247:WVI524250 B589783:B589786 IW589783:IW589786 SS589783:SS589786 ACO589783:ACO589786 AMK589783:AMK589786 AWG589783:AWG589786 BGC589783:BGC589786 BPY589783:BPY589786 BZU589783:BZU589786 CJQ589783:CJQ589786 CTM589783:CTM589786 DDI589783:DDI589786 DNE589783:DNE589786 DXA589783:DXA589786 EGW589783:EGW589786 EQS589783:EQS589786 FAO589783:FAO589786 FKK589783:FKK589786 FUG589783:FUG589786 GEC589783:GEC589786 GNY589783:GNY589786 GXU589783:GXU589786 HHQ589783:HHQ589786 HRM589783:HRM589786 IBI589783:IBI589786 ILE589783:ILE589786 IVA589783:IVA589786 JEW589783:JEW589786 JOS589783:JOS589786 JYO589783:JYO589786 KIK589783:KIK589786 KSG589783:KSG589786 LCC589783:LCC589786 LLY589783:LLY589786 LVU589783:LVU589786 MFQ589783:MFQ589786 MPM589783:MPM589786 MZI589783:MZI589786 NJE589783:NJE589786 NTA589783:NTA589786 OCW589783:OCW589786 OMS589783:OMS589786 OWO589783:OWO589786 PGK589783:PGK589786 PQG589783:PQG589786 QAC589783:QAC589786 QJY589783:QJY589786 QTU589783:QTU589786 RDQ589783:RDQ589786 RNM589783:RNM589786 RXI589783:RXI589786 SHE589783:SHE589786 SRA589783:SRA589786 TAW589783:TAW589786 TKS589783:TKS589786 TUO589783:TUO589786 UEK589783:UEK589786 UOG589783:UOG589786 UYC589783:UYC589786 VHY589783:VHY589786 VRU589783:VRU589786 WBQ589783:WBQ589786 WLM589783:WLM589786 WVI589783:WVI589786 B655319:B655322 IW655319:IW655322 SS655319:SS655322 ACO655319:ACO655322 AMK655319:AMK655322 AWG655319:AWG655322 BGC655319:BGC655322 BPY655319:BPY655322 BZU655319:BZU655322 CJQ655319:CJQ655322 CTM655319:CTM655322 DDI655319:DDI655322 DNE655319:DNE655322 DXA655319:DXA655322 EGW655319:EGW655322 EQS655319:EQS655322 FAO655319:FAO655322 FKK655319:FKK655322 FUG655319:FUG655322 GEC655319:GEC655322 GNY655319:GNY655322 GXU655319:GXU655322 HHQ655319:HHQ655322 HRM655319:HRM655322 IBI655319:IBI655322 ILE655319:ILE655322 IVA655319:IVA655322 JEW655319:JEW655322 JOS655319:JOS655322 JYO655319:JYO655322 KIK655319:KIK655322 KSG655319:KSG655322 LCC655319:LCC655322 LLY655319:LLY655322 LVU655319:LVU655322 MFQ655319:MFQ655322 MPM655319:MPM655322 MZI655319:MZI655322 NJE655319:NJE655322 NTA655319:NTA655322 OCW655319:OCW655322 OMS655319:OMS655322 OWO655319:OWO655322 PGK655319:PGK655322 PQG655319:PQG655322 QAC655319:QAC655322 QJY655319:QJY655322 QTU655319:QTU655322 RDQ655319:RDQ655322 RNM655319:RNM655322 RXI655319:RXI655322 SHE655319:SHE655322 SRA655319:SRA655322 TAW655319:TAW655322 TKS655319:TKS655322 TUO655319:TUO655322 UEK655319:UEK655322 UOG655319:UOG655322 UYC655319:UYC655322 VHY655319:VHY655322 VRU655319:VRU655322 WBQ655319:WBQ655322 WLM655319:WLM655322 WVI655319:WVI655322 B720855:B720858 IW720855:IW720858 SS720855:SS720858 ACO720855:ACO720858 AMK720855:AMK720858 AWG720855:AWG720858 BGC720855:BGC720858 BPY720855:BPY720858 BZU720855:BZU720858 CJQ720855:CJQ720858 CTM720855:CTM720858 DDI720855:DDI720858 DNE720855:DNE720858 DXA720855:DXA720858 EGW720855:EGW720858 EQS720855:EQS720858 FAO720855:FAO720858 FKK720855:FKK720858 FUG720855:FUG720858 GEC720855:GEC720858 GNY720855:GNY720858 GXU720855:GXU720858 HHQ720855:HHQ720858 HRM720855:HRM720858 IBI720855:IBI720858 ILE720855:ILE720858 IVA720855:IVA720858 JEW720855:JEW720858 JOS720855:JOS720858 JYO720855:JYO720858 KIK720855:KIK720858 KSG720855:KSG720858 LCC720855:LCC720858 LLY720855:LLY720858 LVU720855:LVU720858 MFQ720855:MFQ720858 MPM720855:MPM720858 MZI720855:MZI720858 NJE720855:NJE720858 NTA720855:NTA720858 OCW720855:OCW720858 OMS720855:OMS720858 OWO720855:OWO720858 PGK720855:PGK720858 PQG720855:PQG720858 QAC720855:QAC720858 QJY720855:QJY720858 QTU720855:QTU720858 RDQ720855:RDQ720858 RNM720855:RNM720858 RXI720855:RXI720858 SHE720855:SHE720858 SRA720855:SRA720858 TAW720855:TAW720858 TKS720855:TKS720858 TUO720855:TUO720858 UEK720855:UEK720858 UOG720855:UOG720858 UYC720855:UYC720858 VHY720855:VHY720858 VRU720855:VRU720858 WBQ720855:WBQ720858 WLM720855:WLM720858 WVI720855:WVI720858 B786391:B786394 IW786391:IW786394 SS786391:SS786394 ACO786391:ACO786394 AMK786391:AMK786394 AWG786391:AWG786394 BGC786391:BGC786394 BPY786391:BPY786394 BZU786391:BZU786394 CJQ786391:CJQ786394 CTM786391:CTM786394 DDI786391:DDI786394 DNE786391:DNE786394 DXA786391:DXA786394 EGW786391:EGW786394 EQS786391:EQS786394 FAO786391:FAO786394 FKK786391:FKK786394 FUG786391:FUG786394 GEC786391:GEC786394 GNY786391:GNY786394 GXU786391:GXU786394 HHQ786391:HHQ786394 HRM786391:HRM786394 IBI786391:IBI786394 ILE786391:ILE786394 IVA786391:IVA786394 JEW786391:JEW786394 JOS786391:JOS786394 JYO786391:JYO786394 KIK786391:KIK786394 KSG786391:KSG786394 LCC786391:LCC786394 LLY786391:LLY786394 LVU786391:LVU786394 MFQ786391:MFQ786394 MPM786391:MPM786394 MZI786391:MZI786394 NJE786391:NJE786394 NTA786391:NTA786394 OCW786391:OCW786394 OMS786391:OMS786394 OWO786391:OWO786394 PGK786391:PGK786394 PQG786391:PQG786394 QAC786391:QAC786394 QJY786391:QJY786394 QTU786391:QTU786394 RDQ786391:RDQ786394 RNM786391:RNM786394 RXI786391:RXI786394 SHE786391:SHE786394 SRA786391:SRA786394 TAW786391:TAW786394 TKS786391:TKS786394 TUO786391:TUO786394 UEK786391:UEK786394 UOG786391:UOG786394 UYC786391:UYC786394 VHY786391:VHY786394 VRU786391:VRU786394 WBQ786391:WBQ786394 WLM786391:WLM786394 WVI786391:WVI786394 B851927:B851930 IW851927:IW851930 SS851927:SS851930 ACO851927:ACO851930 AMK851927:AMK851930 AWG851927:AWG851930 BGC851927:BGC851930 BPY851927:BPY851930 BZU851927:BZU851930 CJQ851927:CJQ851930 CTM851927:CTM851930 DDI851927:DDI851930 DNE851927:DNE851930 DXA851927:DXA851930 EGW851927:EGW851930 EQS851927:EQS851930 FAO851927:FAO851930 FKK851927:FKK851930 FUG851927:FUG851930 GEC851927:GEC851930 GNY851927:GNY851930 GXU851927:GXU851930 HHQ851927:HHQ851930 HRM851927:HRM851930 IBI851927:IBI851930 ILE851927:ILE851930 IVA851927:IVA851930 JEW851927:JEW851930 JOS851927:JOS851930 JYO851927:JYO851930 KIK851927:KIK851930 KSG851927:KSG851930 LCC851927:LCC851930 LLY851927:LLY851930 LVU851927:LVU851930 MFQ851927:MFQ851930 MPM851927:MPM851930 MZI851927:MZI851930 NJE851927:NJE851930 NTA851927:NTA851930 OCW851927:OCW851930 OMS851927:OMS851930 OWO851927:OWO851930 PGK851927:PGK851930 PQG851927:PQG851930 QAC851927:QAC851930 QJY851927:QJY851930 QTU851927:QTU851930 RDQ851927:RDQ851930 RNM851927:RNM851930 RXI851927:RXI851930 SHE851927:SHE851930 SRA851927:SRA851930 TAW851927:TAW851930 TKS851927:TKS851930 TUO851927:TUO851930 UEK851927:UEK851930 UOG851927:UOG851930 UYC851927:UYC851930 VHY851927:VHY851930 VRU851927:VRU851930 WBQ851927:WBQ851930 WLM851927:WLM851930 WVI851927:WVI851930 B917463:B917466 IW917463:IW917466 SS917463:SS917466 ACO917463:ACO917466 AMK917463:AMK917466 AWG917463:AWG917466 BGC917463:BGC917466 BPY917463:BPY917466 BZU917463:BZU917466 CJQ917463:CJQ917466 CTM917463:CTM917466 DDI917463:DDI917466 DNE917463:DNE917466 DXA917463:DXA917466 EGW917463:EGW917466 EQS917463:EQS917466 FAO917463:FAO917466 FKK917463:FKK917466 FUG917463:FUG917466 GEC917463:GEC917466 GNY917463:GNY917466 GXU917463:GXU917466 HHQ917463:HHQ917466 HRM917463:HRM917466 IBI917463:IBI917466 ILE917463:ILE917466 IVA917463:IVA917466 JEW917463:JEW917466 JOS917463:JOS917466 JYO917463:JYO917466 KIK917463:KIK917466 KSG917463:KSG917466 LCC917463:LCC917466 LLY917463:LLY917466 LVU917463:LVU917466 MFQ917463:MFQ917466 MPM917463:MPM917466 MZI917463:MZI917466 NJE917463:NJE917466 NTA917463:NTA917466 OCW917463:OCW917466 OMS917463:OMS917466 OWO917463:OWO917466 PGK917463:PGK917466 PQG917463:PQG917466 QAC917463:QAC917466 QJY917463:QJY917466 QTU917463:QTU917466 RDQ917463:RDQ917466 RNM917463:RNM917466 RXI917463:RXI917466 SHE917463:SHE917466 SRA917463:SRA917466 TAW917463:TAW917466 TKS917463:TKS917466 TUO917463:TUO917466 UEK917463:UEK917466 UOG917463:UOG917466 UYC917463:UYC917466 VHY917463:VHY917466 VRU917463:VRU917466 WBQ917463:WBQ917466 WLM917463:WLM917466 WVI917463:WVI917466 B982999:B983002 IW982999:IW983002 SS982999:SS983002 ACO982999:ACO983002 AMK982999:AMK983002 AWG982999:AWG983002 BGC982999:BGC983002 BPY982999:BPY983002 BZU982999:BZU983002 CJQ982999:CJQ983002 CTM982999:CTM983002 DDI982999:DDI983002 DNE982999:DNE983002 DXA982999:DXA983002 EGW982999:EGW983002 EQS982999:EQS983002 FAO982999:FAO983002 FKK982999:FKK983002 FUG982999:FUG983002 GEC982999:GEC983002 GNY982999:GNY983002 GXU982999:GXU983002 HHQ982999:HHQ983002 HRM982999:HRM983002 IBI982999:IBI983002 ILE982999:ILE983002 IVA982999:IVA983002 JEW982999:JEW983002 JOS982999:JOS983002 JYO982999:JYO983002 KIK982999:KIK983002 KSG982999:KSG983002 LCC982999:LCC983002 LLY982999:LLY983002 LVU982999:LVU983002 MFQ982999:MFQ983002 MPM982999:MPM983002 MZI982999:MZI983002 NJE982999:NJE983002 NTA982999:NTA983002 OCW982999:OCW983002 OMS982999:OMS983002 OWO982999:OWO983002 PGK982999:PGK983002 PQG982999:PQG983002 QAC982999:QAC983002 QJY982999:QJY983002 QTU982999:QTU983002 RDQ982999:RDQ983002 RNM982999:RNM983002 RXI982999:RXI983002 SHE982999:SHE983002 SRA982999:SRA983002 TAW982999:TAW983002 TKS982999:TKS983002 TUO982999:TUO983002 UEK982999:UEK983002 UOG982999:UOG983002 UYC982999:UYC983002 VHY982999:VHY983002 VRU982999:VRU983002 WBQ982999:WBQ983002 WLM982999:WLM983002 WVI982999:WVI983002 B65490:B65493 IW65490:IW65493 SS65490:SS65493 ACO65490:ACO65493 AMK65490:AMK65493 AWG65490:AWG65493 BGC65490:BGC65493 BPY65490:BPY65493 BZU65490:BZU65493 CJQ65490:CJQ65493 CTM65490:CTM65493 DDI65490:DDI65493 DNE65490:DNE65493 DXA65490:DXA65493 EGW65490:EGW65493 EQS65490:EQS65493 FAO65490:FAO65493 FKK65490:FKK65493 FUG65490:FUG65493 GEC65490:GEC65493 GNY65490:GNY65493 GXU65490:GXU65493 HHQ65490:HHQ65493 HRM65490:HRM65493 IBI65490:IBI65493 ILE65490:ILE65493 IVA65490:IVA65493 JEW65490:JEW65493 JOS65490:JOS65493 JYO65490:JYO65493 KIK65490:KIK65493 KSG65490:KSG65493 LCC65490:LCC65493 LLY65490:LLY65493 LVU65490:LVU65493 MFQ65490:MFQ65493 MPM65490:MPM65493 MZI65490:MZI65493 NJE65490:NJE65493 NTA65490:NTA65493 OCW65490:OCW65493 OMS65490:OMS65493 OWO65490:OWO65493 PGK65490:PGK65493 PQG65490:PQG65493 QAC65490:QAC65493 QJY65490:QJY65493 QTU65490:QTU65493 RDQ65490:RDQ65493 RNM65490:RNM65493 RXI65490:RXI65493 SHE65490:SHE65493 SRA65490:SRA65493 TAW65490:TAW65493 TKS65490:TKS65493 TUO65490:TUO65493 UEK65490:UEK65493 UOG65490:UOG65493 UYC65490:UYC65493 VHY65490:VHY65493 VRU65490:VRU65493 WBQ65490:WBQ65493 WLM65490:WLM65493 WVI65490:WVI65493 B131026:B131029 IW131026:IW131029 SS131026:SS131029 ACO131026:ACO131029 AMK131026:AMK131029 AWG131026:AWG131029 BGC131026:BGC131029 BPY131026:BPY131029 BZU131026:BZU131029 CJQ131026:CJQ131029 CTM131026:CTM131029 DDI131026:DDI131029 DNE131026:DNE131029 DXA131026:DXA131029 EGW131026:EGW131029 EQS131026:EQS131029 FAO131026:FAO131029 FKK131026:FKK131029 FUG131026:FUG131029 GEC131026:GEC131029 GNY131026:GNY131029 GXU131026:GXU131029 HHQ131026:HHQ131029 HRM131026:HRM131029 IBI131026:IBI131029 ILE131026:ILE131029 IVA131026:IVA131029 JEW131026:JEW131029 JOS131026:JOS131029 JYO131026:JYO131029 KIK131026:KIK131029 KSG131026:KSG131029 LCC131026:LCC131029 LLY131026:LLY131029 LVU131026:LVU131029 MFQ131026:MFQ131029 MPM131026:MPM131029 MZI131026:MZI131029 NJE131026:NJE131029 NTA131026:NTA131029 OCW131026:OCW131029 OMS131026:OMS131029 OWO131026:OWO131029 PGK131026:PGK131029 PQG131026:PQG131029 QAC131026:QAC131029 QJY131026:QJY131029 QTU131026:QTU131029 RDQ131026:RDQ131029 RNM131026:RNM131029 RXI131026:RXI131029 SHE131026:SHE131029 SRA131026:SRA131029 TAW131026:TAW131029 TKS131026:TKS131029 TUO131026:TUO131029 UEK131026:UEK131029 UOG131026:UOG131029 UYC131026:UYC131029 VHY131026:VHY131029 VRU131026:VRU131029 WBQ131026:WBQ131029 WLM131026:WLM131029 WVI131026:WVI131029 B196562:B196565 IW196562:IW196565 SS196562:SS196565 ACO196562:ACO196565 AMK196562:AMK196565 AWG196562:AWG196565 BGC196562:BGC196565 BPY196562:BPY196565 BZU196562:BZU196565 CJQ196562:CJQ196565 CTM196562:CTM196565 DDI196562:DDI196565 DNE196562:DNE196565 DXA196562:DXA196565 EGW196562:EGW196565 EQS196562:EQS196565 FAO196562:FAO196565 FKK196562:FKK196565 FUG196562:FUG196565 GEC196562:GEC196565 GNY196562:GNY196565 GXU196562:GXU196565 HHQ196562:HHQ196565 HRM196562:HRM196565 IBI196562:IBI196565 ILE196562:ILE196565 IVA196562:IVA196565 JEW196562:JEW196565 JOS196562:JOS196565 JYO196562:JYO196565 KIK196562:KIK196565 KSG196562:KSG196565 LCC196562:LCC196565 LLY196562:LLY196565 LVU196562:LVU196565 MFQ196562:MFQ196565 MPM196562:MPM196565 MZI196562:MZI196565 NJE196562:NJE196565 NTA196562:NTA196565 OCW196562:OCW196565 OMS196562:OMS196565 OWO196562:OWO196565 PGK196562:PGK196565 PQG196562:PQG196565 QAC196562:QAC196565 QJY196562:QJY196565 QTU196562:QTU196565 RDQ196562:RDQ196565 RNM196562:RNM196565 RXI196562:RXI196565 SHE196562:SHE196565 SRA196562:SRA196565 TAW196562:TAW196565 TKS196562:TKS196565 TUO196562:TUO196565 UEK196562:UEK196565 UOG196562:UOG196565 UYC196562:UYC196565 VHY196562:VHY196565 VRU196562:VRU196565 WBQ196562:WBQ196565 WLM196562:WLM196565 WVI196562:WVI196565 B262098:B262101 IW262098:IW262101 SS262098:SS262101 ACO262098:ACO262101 AMK262098:AMK262101 AWG262098:AWG262101 BGC262098:BGC262101 BPY262098:BPY262101 BZU262098:BZU262101 CJQ262098:CJQ262101 CTM262098:CTM262101 DDI262098:DDI262101 DNE262098:DNE262101 DXA262098:DXA262101 EGW262098:EGW262101 EQS262098:EQS262101 FAO262098:FAO262101 FKK262098:FKK262101 FUG262098:FUG262101 GEC262098:GEC262101 GNY262098:GNY262101 GXU262098:GXU262101 HHQ262098:HHQ262101 HRM262098:HRM262101 IBI262098:IBI262101 ILE262098:ILE262101 IVA262098:IVA262101 JEW262098:JEW262101 JOS262098:JOS262101 JYO262098:JYO262101 KIK262098:KIK262101 KSG262098:KSG262101 LCC262098:LCC262101 LLY262098:LLY262101 LVU262098:LVU262101 MFQ262098:MFQ262101 MPM262098:MPM262101 MZI262098:MZI262101 NJE262098:NJE262101 NTA262098:NTA262101 OCW262098:OCW262101 OMS262098:OMS262101 OWO262098:OWO262101 PGK262098:PGK262101 PQG262098:PQG262101 QAC262098:QAC262101 QJY262098:QJY262101 QTU262098:QTU262101 RDQ262098:RDQ262101 RNM262098:RNM262101 RXI262098:RXI262101 SHE262098:SHE262101 SRA262098:SRA262101 TAW262098:TAW262101 TKS262098:TKS262101 TUO262098:TUO262101 UEK262098:UEK262101 UOG262098:UOG262101 UYC262098:UYC262101 VHY262098:VHY262101 VRU262098:VRU262101 WBQ262098:WBQ262101 WLM262098:WLM262101 WVI262098:WVI262101 B327634:B327637 IW327634:IW327637 SS327634:SS327637 ACO327634:ACO327637 AMK327634:AMK327637 AWG327634:AWG327637 BGC327634:BGC327637 BPY327634:BPY327637 BZU327634:BZU327637 CJQ327634:CJQ327637 CTM327634:CTM327637 DDI327634:DDI327637 DNE327634:DNE327637 DXA327634:DXA327637 EGW327634:EGW327637 EQS327634:EQS327637 FAO327634:FAO327637 FKK327634:FKK327637 FUG327634:FUG327637 GEC327634:GEC327637 GNY327634:GNY327637 GXU327634:GXU327637 HHQ327634:HHQ327637 HRM327634:HRM327637 IBI327634:IBI327637 ILE327634:ILE327637 IVA327634:IVA327637 JEW327634:JEW327637 JOS327634:JOS327637 JYO327634:JYO327637 KIK327634:KIK327637 KSG327634:KSG327637 LCC327634:LCC327637 LLY327634:LLY327637 LVU327634:LVU327637 MFQ327634:MFQ327637 MPM327634:MPM327637 MZI327634:MZI327637 NJE327634:NJE327637 NTA327634:NTA327637 OCW327634:OCW327637 OMS327634:OMS327637 OWO327634:OWO327637 PGK327634:PGK327637 PQG327634:PQG327637 QAC327634:QAC327637 QJY327634:QJY327637 QTU327634:QTU327637 RDQ327634:RDQ327637 RNM327634:RNM327637 RXI327634:RXI327637 SHE327634:SHE327637 SRA327634:SRA327637 TAW327634:TAW327637 TKS327634:TKS327637 TUO327634:TUO327637 UEK327634:UEK327637 UOG327634:UOG327637 UYC327634:UYC327637 VHY327634:VHY327637 VRU327634:VRU327637 WBQ327634:WBQ327637 WLM327634:WLM327637 WVI327634:WVI327637 B393170:B393173 IW393170:IW393173 SS393170:SS393173 ACO393170:ACO393173 AMK393170:AMK393173 AWG393170:AWG393173 BGC393170:BGC393173 BPY393170:BPY393173 BZU393170:BZU393173 CJQ393170:CJQ393173 CTM393170:CTM393173 DDI393170:DDI393173 DNE393170:DNE393173 DXA393170:DXA393173 EGW393170:EGW393173 EQS393170:EQS393173 FAO393170:FAO393173 FKK393170:FKK393173 FUG393170:FUG393173 GEC393170:GEC393173 GNY393170:GNY393173 GXU393170:GXU393173 HHQ393170:HHQ393173 HRM393170:HRM393173 IBI393170:IBI393173 ILE393170:ILE393173 IVA393170:IVA393173 JEW393170:JEW393173 JOS393170:JOS393173 JYO393170:JYO393173 KIK393170:KIK393173 KSG393170:KSG393173 LCC393170:LCC393173 LLY393170:LLY393173 LVU393170:LVU393173 MFQ393170:MFQ393173 MPM393170:MPM393173 MZI393170:MZI393173 NJE393170:NJE393173 NTA393170:NTA393173 OCW393170:OCW393173 OMS393170:OMS393173 OWO393170:OWO393173 PGK393170:PGK393173 PQG393170:PQG393173 QAC393170:QAC393173 QJY393170:QJY393173 QTU393170:QTU393173 RDQ393170:RDQ393173 RNM393170:RNM393173 RXI393170:RXI393173 SHE393170:SHE393173 SRA393170:SRA393173 TAW393170:TAW393173 TKS393170:TKS393173 TUO393170:TUO393173 UEK393170:UEK393173 UOG393170:UOG393173 UYC393170:UYC393173 VHY393170:VHY393173 VRU393170:VRU393173 WBQ393170:WBQ393173 WLM393170:WLM393173 WVI393170:WVI393173 B458706:B458709 IW458706:IW458709 SS458706:SS458709 ACO458706:ACO458709 AMK458706:AMK458709 AWG458706:AWG458709 BGC458706:BGC458709 BPY458706:BPY458709 BZU458706:BZU458709 CJQ458706:CJQ458709 CTM458706:CTM458709 DDI458706:DDI458709 DNE458706:DNE458709 DXA458706:DXA458709 EGW458706:EGW458709 EQS458706:EQS458709 FAO458706:FAO458709 FKK458706:FKK458709 FUG458706:FUG458709 GEC458706:GEC458709 GNY458706:GNY458709 GXU458706:GXU458709 HHQ458706:HHQ458709 HRM458706:HRM458709 IBI458706:IBI458709 ILE458706:ILE458709 IVA458706:IVA458709 JEW458706:JEW458709 JOS458706:JOS458709 JYO458706:JYO458709 KIK458706:KIK458709 KSG458706:KSG458709 LCC458706:LCC458709 LLY458706:LLY458709 LVU458706:LVU458709 MFQ458706:MFQ458709 MPM458706:MPM458709 MZI458706:MZI458709 NJE458706:NJE458709 NTA458706:NTA458709 OCW458706:OCW458709 OMS458706:OMS458709 OWO458706:OWO458709 PGK458706:PGK458709 PQG458706:PQG458709 QAC458706:QAC458709 QJY458706:QJY458709 QTU458706:QTU458709 RDQ458706:RDQ458709 RNM458706:RNM458709 RXI458706:RXI458709 SHE458706:SHE458709 SRA458706:SRA458709 TAW458706:TAW458709 TKS458706:TKS458709 TUO458706:TUO458709 UEK458706:UEK458709 UOG458706:UOG458709 UYC458706:UYC458709 VHY458706:VHY458709 VRU458706:VRU458709 WBQ458706:WBQ458709 WLM458706:WLM458709 WVI458706:WVI458709 B524242:B524245 IW524242:IW524245 SS524242:SS524245 ACO524242:ACO524245 AMK524242:AMK524245 AWG524242:AWG524245 BGC524242:BGC524245 BPY524242:BPY524245 BZU524242:BZU524245 CJQ524242:CJQ524245 CTM524242:CTM524245 DDI524242:DDI524245 DNE524242:DNE524245 DXA524242:DXA524245 EGW524242:EGW524245 EQS524242:EQS524245 FAO524242:FAO524245 FKK524242:FKK524245 FUG524242:FUG524245 GEC524242:GEC524245 GNY524242:GNY524245 GXU524242:GXU524245 HHQ524242:HHQ524245 HRM524242:HRM524245 IBI524242:IBI524245 ILE524242:ILE524245 IVA524242:IVA524245 JEW524242:JEW524245 JOS524242:JOS524245 JYO524242:JYO524245 KIK524242:KIK524245 KSG524242:KSG524245 LCC524242:LCC524245 LLY524242:LLY524245 LVU524242:LVU524245 MFQ524242:MFQ524245 MPM524242:MPM524245 MZI524242:MZI524245 NJE524242:NJE524245 NTA524242:NTA524245 OCW524242:OCW524245 OMS524242:OMS524245 OWO524242:OWO524245 PGK524242:PGK524245 PQG524242:PQG524245 QAC524242:QAC524245 QJY524242:QJY524245 QTU524242:QTU524245 RDQ524242:RDQ524245 RNM524242:RNM524245 RXI524242:RXI524245 SHE524242:SHE524245 SRA524242:SRA524245 TAW524242:TAW524245 TKS524242:TKS524245 TUO524242:TUO524245 UEK524242:UEK524245 UOG524242:UOG524245 UYC524242:UYC524245 VHY524242:VHY524245 VRU524242:VRU524245 WBQ524242:WBQ524245 WLM524242:WLM524245 WVI524242:WVI524245 B589778:B589781 IW589778:IW589781 SS589778:SS589781 ACO589778:ACO589781 AMK589778:AMK589781 AWG589778:AWG589781 BGC589778:BGC589781 BPY589778:BPY589781 BZU589778:BZU589781 CJQ589778:CJQ589781 CTM589778:CTM589781 DDI589778:DDI589781 DNE589778:DNE589781 DXA589778:DXA589781 EGW589778:EGW589781 EQS589778:EQS589781 FAO589778:FAO589781 FKK589778:FKK589781 FUG589778:FUG589781 GEC589778:GEC589781 GNY589778:GNY589781 GXU589778:GXU589781 HHQ589778:HHQ589781 HRM589778:HRM589781 IBI589778:IBI589781 ILE589778:ILE589781 IVA589778:IVA589781 JEW589778:JEW589781 JOS589778:JOS589781 JYO589778:JYO589781 KIK589778:KIK589781 KSG589778:KSG589781 LCC589778:LCC589781 LLY589778:LLY589781 LVU589778:LVU589781 MFQ589778:MFQ589781 MPM589778:MPM589781 MZI589778:MZI589781 NJE589778:NJE589781 NTA589778:NTA589781 OCW589778:OCW589781 OMS589778:OMS589781 OWO589778:OWO589781 PGK589778:PGK589781 PQG589778:PQG589781 QAC589778:QAC589781 QJY589778:QJY589781 QTU589778:QTU589781 RDQ589778:RDQ589781 RNM589778:RNM589781 RXI589778:RXI589781 SHE589778:SHE589781 SRA589778:SRA589781 TAW589778:TAW589781 TKS589778:TKS589781 TUO589778:TUO589781 UEK589778:UEK589781 UOG589778:UOG589781 UYC589778:UYC589781 VHY589778:VHY589781 VRU589778:VRU589781 WBQ589778:WBQ589781 WLM589778:WLM589781 WVI589778:WVI589781 B655314:B655317 IW655314:IW655317 SS655314:SS655317 ACO655314:ACO655317 AMK655314:AMK655317 AWG655314:AWG655317 BGC655314:BGC655317 BPY655314:BPY655317 BZU655314:BZU655317 CJQ655314:CJQ655317 CTM655314:CTM655317 DDI655314:DDI655317 DNE655314:DNE655317 DXA655314:DXA655317 EGW655314:EGW655317 EQS655314:EQS655317 FAO655314:FAO655317 FKK655314:FKK655317 FUG655314:FUG655317 GEC655314:GEC655317 GNY655314:GNY655317 GXU655314:GXU655317 HHQ655314:HHQ655317 HRM655314:HRM655317 IBI655314:IBI655317 ILE655314:ILE655317 IVA655314:IVA655317 JEW655314:JEW655317 JOS655314:JOS655317 JYO655314:JYO655317 KIK655314:KIK655317 KSG655314:KSG655317 LCC655314:LCC655317 LLY655314:LLY655317 LVU655314:LVU655317 MFQ655314:MFQ655317 MPM655314:MPM655317 MZI655314:MZI655317 NJE655314:NJE655317 NTA655314:NTA655317 OCW655314:OCW655317 OMS655314:OMS655317 OWO655314:OWO655317 PGK655314:PGK655317 PQG655314:PQG655317 QAC655314:QAC655317 QJY655314:QJY655317 QTU655314:QTU655317 RDQ655314:RDQ655317 RNM655314:RNM655317 RXI655314:RXI655317 SHE655314:SHE655317 SRA655314:SRA655317 TAW655314:TAW655317 TKS655314:TKS655317 TUO655314:TUO655317 UEK655314:UEK655317 UOG655314:UOG655317 UYC655314:UYC655317 VHY655314:VHY655317 VRU655314:VRU655317 WBQ655314:WBQ655317 WLM655314:WLM655317 WVI655314:WVI655317 B720850:B720853 IW720850:IW720853 SS720850:SS720853 ACO720850:ACO720853 AMK720850:AMK720853 AWG720850:AWG720853 BGC720850:BGC720853 BPY720850:BPY720853 BZU720850:BZU720853 CJQ720850:CJQ720853 CTM720850:CTM720853 DDI720850:DDI720853 DNE720850:DNE720853 DXA720850:DXA720853 EGW720850:EGW720853 EQS720850:EQS720853 FAO720850:FAO720853 FKK720850:FKK720853 FUG720850:FUG720853 GEC720850:GEC720853 GNY720850:GNY720853 GXU720850:GXU720853 HHQ720850:HHQ720853 HRM720850:HRM720853 IBI720850:IBI720853 ILE720850:ILE720853 IVA720850:IVA720853 JEW720850:JEW720853 JOS720850:JOS720853 JYO720850:JYO720853 KIK720850:KIK720853 KSG720850:KSG720853 LCC720850:LCC720853 LLY720850:LLY720853 LVU720850:LVU720853 MFQ720850:MFQ720853 MPM720850:MPM720853 MZI720850:MZI720853 NJE720850:NJE720853 NTA720850:NTA720853 OCW720850:OCW720853 OMS720850:OMS720853 OWO720850:OWO720853 PGK720850:PGK720853 PQG720850:PQG720853 QAC720850:QAC720853 QJY720850:QJY720853 QTU720850:QTU720853 RDQ720850:RDQ720853 RNM720850:RNM720853 RXI720850:RXI720853 SHE720850:SHE720853 SRA720850:SRA720853 TAW720850:TAW720853 TKS720850:TKS720853 TUO720850:TUO720853 UEK720850:UEK720853 UOG720850:UOG720853 UYC720850:UYC720853 VHY720850:VHY720853 VRU720850:VRU720853 WBQ720850:WBQ720853 WLM720850:WLM720853 WVI720850:WVI720853 B786386:B786389 IW786386:IW786389 SS786386:SS786389 ACO786386:ACO786389 AMK786386:AMK786389 AWG786386:AWG786389 BGC786386:BGC786389 BPY786386:BPY786389 BZU786386:BZU786389 CJQ786386:CJQ786389 CTM786386:CTM786389 DDI786386:DDI786389 DNE786386:DNE786389 DXA786386:DXA786389 EGW786386:EGW786389 EQS786386:EQS786389 FAO786386:FAO786389 FKK786386:FKK786389 FUG786386:FUG786389 GEC786386:GEC786389 GNY786386:GNY786389 GXU786386:GXU786389 HHQ786386:HHQ786389 HRM786386:HRM786389 IBI786386:IBI786389 ILE786386:ILE786389 IVA786386:IVA786389 JEW786386:JEW786389 JOS786386:JOS786389 JYO786386:JYO786389 KIK786386:KIK786389 KSG786386:KSG786389 LCC786386:LCC786389 LLY786386:LLY786389 LVU786386:LVU786389 MFQ786386:MFQ786389 MPM786386:MPM786389 MZI786386:MZI786389 NJE786386:NJE786389 NTA786386:NTA786389 OCW786386:OCW786389 OMS786386:OMS786389 OWO786386:OWO786389 PGK786386:PGK786389 PQG786386:PQG786389 QAC786386:QAC786389 QJY786386:QJY786389 QTU786386:QTU786389 RDQ786386:RDQ786389 RNM786386:RNM786389 RXI786386:RXI786389 SHE786386:SHE786389 SRA786386:SRA786389 TAW786386:TAW786389 TKS786386:TKS786389 TUO786386:TUO786389 UEK786386:UEK786389 UOG786386:UOG786389 UYC786386:UYC786389 VHY786386:VHY786389 VRU786386:VRU786389 WBQ786386:WBQ786389 WLM786386:WLM786389 WVI786386:WVI786389 B851922:B851925 IW851922:IW851925 SS851922:SS851925 ACO851922:ACO851925 AMK851922:AMK851925 AWG851922:AWG851925 BGC851922:BGC851925 BPY851922:BPY851925 BZU851922:BZU851925 CJQ851922:CJQ851925 CTM851922:CTM851925 DDI851922:DDI851925 DNE851922:DNE851925 DXA851922:DXA851925 EGW851922:EGW851925 EQS851922:EQS851925 FAO851922:FAO851925 FKK851922:FKK851925 FUG851922:FUG851925 GEC851922:GEC851925 GNY851922:GNY851925 GXU851922:GXU851925 HHQ851922:HHQ851925 HRM851922:HRM851925 IBI851922:IBI851925 ILE851922:ILE851925 IVA851922:IVA851925 JEW851922:JEW851925 JOS851922:JOS851925 JYO851922:JYO851925 KIK851922:KIK851925 KSG851922:KSG851925 LCC851922:LCC851925 LLY851922:LLY851925 LVU851922:LVU851925 MFQ851922:MFQ851925 MPM851922:MPM851925 MZI851922:MZI851925 NJE851922:NJE851925 NTA851922:NTA851925 OCW851922:OCW851925 OMS851922:OMS851925 OWO851922:OWO851925 PGK851922:PGK851925 PQG851922:PQG851925 QAC851922:QAC851925 QJY851922:QJY851925 QTU851922:QTU851925 RDQ851922:RDQ851925 RNM851922:RNM851925 RXI851922:RXI851925 SHE851922:SHE851925 SRA851922:SRA851925 TAW851922:TAW851925 TKS851922:TKS851925 TUO851922:TUO851925 UEK851922:UEK851925 UOG851922:UOG851925 UYC851922:UYC851925 VHY851922:VHY851925 VRU851922:VRU851925 WBQ851922:WBQ851925 WLM851922:WLM851925 WVI851922:WVI851925 B917458:B917461 IW917458:IW917461 SS917458:SS917461 ACO917458:ACO917461 AMK917458:AMK917461 AWG917458:AWG917461 BGC917458:BGC917461 BPY917458:BPY917461 BZU917458:BZU917461 CJQ917458:CJQ917461 CTM917458:CTM917461 DDI917458:DDI917461 DNE917458:DNE917461 DXA917458:DXA917461 EGW917458:EGW917461 EQS917458:EQS917461 FAO917458:FAO917461 FKK917458:FKK917461 FUG917458:FUG917461 GEC917458:GEC917461 GNY917458:GNY917461 GXU917458:GXU917461 HHQ917458:HHQ917461 HRM917458:HRM917461 IBI917458:IBI917461 ILE917458:ILE917461 IVA917458:IVA917461 JEW917458:JEW917461 JOS917458:JOS917461 JYO917458:JYO917461 KIK917458:KIK917461 KSG917458:KSG917461 LCC917458:LCC917461 LLY917458:LLY917461 LVU917458:LVU917461 MFQ917458:MFQ917461 MPM917458:MPM917461 MZI917458:MZI917461 NJE917458:NJE917461 NTA917458:NTA917461 OCW917458:OCW917461 OMS917458:OMS917461 OWO917458:OWO917461 PGK917458:PGK917461 PQG917458:PQG917461 QAC917458:QAC917461 QJY917458:QJY917461 QTU917458:QTU917461 RDQ917458:RDQ917461 RNM917458:RNM917461 RXI917458:RXI917461 SHE917458:SHE917461 SRA917458:SRA917461 TAW917458:TAW917461 TKS917458:TKS917461 TUO917458:TUO917461 UEK917458:UEK917461 UOG917458:UOG917461 UYC917458:UYC917461 VHY917458:VHY917461 VRU917458:VRU917461 WBQ917458:WBQ917461 WLM917458:WLM917461 WVI917458:WVI917461 B982994:B982997 IW982994:IW982997 SS982994:SS982997 ACO982994:ACO982997 AMK982994:AMK982997 AWG982994:AWG982997 BGC982994:BGC982997 BPY982994:BPY982997 BZU982994:BZU982997 CJQ982994:CJQ982997 CTM982994:CTM982997 DDI982994:DDI982997 DNE982994:DNE982997 DXA982994:DXA982997 EGW982994:EGW982997 EQS982994:EQS982997 FAO982994:FAO982997 FKK982994:FKK982997 FUG982994:FUG982997 GEC982994:GEC982997 GNY982994:GNY982997 GXU982994:GXU982997 HHQ982994:HHQ982997 HRM982994:HRM982997 IBI982994:IBI982997 ILE982994:ILE982997 IVA982994:IVA982997 JEW982994:JEW982997 JOS982994:JOS982997 JYO982994:JYO982997 KIK982994:KIK982997 KSG982994:KSG982997 LCC982994:LCC982997 LLY982994:LLY982997 LVU982994:LVU982997 MFQ982994:MFQ982997 MPM982994:MPM982997 MZI982994:MZI982997 NJE982994:NJE982997 NTA982994:NTA982997 OCW982994:OCW982997 OMS982994:OMS982997 OWO982994:OWO982997 PGK982994:PGK982997 PQG982994:PQG982997 QAC982994:QAC982997 QJY982994:QJY982997 QTU982994:QTU982997 RDQ982994:RDQ982997 RNM982994:RNM982997 RXI982994:RXI982997 SHE982994:SHE982997 SRA982994:SRA982997 TAW982994:TAW982997 TKS982994:TKS982997 TUO982994:TUO982997 UEK982994:UEK982997 UOG982994:UOG982997 UYC982994:UYC982997 VHY982994:VHY982997 VRU982994:VRU982997 WBQ982994:WBQ982997 WLM982994:WLM982997 WVI982994:WVI982997 B65479:B65486 IW65479:IW65486 SS65479:SS65486 ACO65479:ACO65486 AMK65479:AMK65486 AWG65479:AWG65486 BGC65479:BGC65486 BPY65479:BPY65486 BZU65479:BZU65486 CJQ65479:CJQ65486 CTM65479:CTM65486 DDI65479:DDI65486 DNE65479:DNE65486 DXA65479:DXA65486 EGW65479:EGW65486 EQS65479:EQS65486 FAO65479:FAO65486 FKK65479:FKK65486 FUG65479:FUG65486 GEC65479:GEC65486 GNY65479:GNY65486 GXU65479:GXU65486 HHQ65479:HHQ65486 HRM65479:HRM65486 IBI65479:IBI65486 ILE65479:ILE65486 IVA65479:IVA65486 JEW65479:JEW65486 JOS65479:JOS65486 JYO65479:JYO65486 KIK65479:KIK65486 KSG65479:KSG65486 LCC65479:LCC65486 LLY65479:LLY65486 LVU65479:LVU65486 MFQ65479:MFQ65486 MPM65479:MPM65486 MZI65479:MZI65486 NJE65479:NJE65486 NTA65479:NTA65486 OCW65479:OCW65486 OMS65479:OMS65486 OWO65479:OWO65486 PGK65479:PGK65486 PQG65479:PQG65486 QAC65479:QAC65486 QJY65479:QJY65486 QTU65479:QTU65486 RDQ65479:RDQ65486 RNM65479:RNM65486 RXI65479:RXI65486 SHE65479:SHE65486 SRA65479:SRA65486 TAW65479:TAW65486 TKS65479:TKS65486 TUO65479:TUO65486 UEK65479:UEK65486 UOG65479:UOG65486 UYC65479:UYC65486 VHY65479:VHY65486 VRU65479:VRU65486 WBQ65479:WBQ65486 WLM65479:WLM65486 WVI65479:WVI65486 B131015:B131022 IW131015:IW131022 SS131015:SS131022 ACO131015:ACO131022 AMK131015:AMK131022 AWG131015:AWG131022 BGC131015:BGC131022 BPY131015:BPY131022 BZU131015:BZU131022 CJQ131015:CJQ131022 CTM131015:CTM131022 DDI131015:DDI131022 DNE131015:DNE131022 DXA131015:DXA131022 EGW131015:EGW131022 EQS131015:EQS131022 FAO131015:FAO131022 FKK131015:FKK131022 FUG131015:FUG131022 GEC131015:GEC131022 GNY131015:GNY131022 GXU131015:GXU131022 HHQ131015:HHQ131022 HRM131015:HRM131022 IBI131015:IBI131022 ILE131015:ILE131022 IVA131015:IVA131022 JEW131015:JEW131022 JOS131015:JOS131022 JYO131015:JYO131022 KIK131015:KIK131022 KSG131015:KSG131022 LCC131015:LCC131022 LLY131015:LLY131022 LVU131015:LVU131022 MFQ131015:MFQ131022 MPM131015:MPM131022 MZI131015:MZI131022 NJE131015:NJE131022 NTA131015:NTA131022 OCW131015:OCW131022 OMS131015:OMS131022 OWO131015:OWO131022 PGK131015:PGK131022 PQG131015:PQG131022 QAC131015:QAC131022 QJY131015:QJY131022 QTU131015:QTU131022 RDQ131015:RDQ131022 RNM131015:RNM131022 RXI131015:RXI131022 SHE131015:SHE131022 SRA131015:SRA131022 TAW131015:TAW131022 TKS131015:TKS131022 TUO131015:TUO131022 UEK131015:UEK131022 UOG131015:UOG131022 UYC131015:UYC131022 VHY131015:VHY131022 VRU131015:VRU131022 WBQ131015:WBQ131022 WLM131015:WLM131022 WVI131015:WVI131022 B196551:B196558 IW196551:IW196558 SS196551:SS196558 ACO196551:ACO196558 AMK196551:AMK196558 AWG196551:AWG196558 BGC196551:BGC196558 BPY196551:BPY196558 BZU196551:BZU196558 CJQ196551:CJQ196558 CTM196551:CTM196558 DDI196551:DDI196558 DNE196551:DNE196558 DXA196551:DXA196558 EGW196551:EGW196558 EQS196551:EQS196558 FAO196551:FAO196558 FKK196551:FKK196558 FUG196551:FUG196558 GEC196551:GEC196558 GNY196551:GNY196558 GXU196551:GXU196558 HHQ196551:HHQ196558 HRM196551:HRM196558 IBI196551:IBI196558 ILE196551:ILE196558 IVA196551:IVA196558 JEW196551:JEW196558 JOS196551:JOS196558 JYO196551:JYO196558 KIK196551:KIK196558 KSG196551:KSG196558 LCC196551:LCC196558 LLY196551:LLY196558 LVU196551:LVU196558 MFQ196551:MFQ196558 MPM196551:MPM196558 MZI196551:MZI196558 NJE196551:NJE196558 NTA196551:NTA196558 OCW196551:OCW196558 OMS196551:OMS196558 OWO196551:OWO196558 PGK196551:PGK196558 PQG196551:PQG196558 QAC196551:QAC196558 QJY196551:QJY196558 QTU196551:QTU196558 RDQ196551:RDQ196558 RNM196551:RNM196558 RXI196551:RXI196558 SHE196551:SHE196558 SRA196551:SRA196558 TAW196551:TAW196558 TKS196551:TKS196558 TUO196551:TUO196558 UEK196551:UEK196558 UOG196551:UOG196558 UYC196551:UYC196558 VHY196551:VHY196558 VRU196551:VRU196558 WBQ196551:WBQ196558 WLM196551:WLM196558 WVI196551:WVI196558 B262087:B262094 IW262087:IW262094 SS262087:SS262094 ACO262087:ACO262094 AMK262087:AMK262094 AWG262087:AWG262094 BGC262087:BGC262094 BPY262087:BPY262094 BZU262087:BZU262094 CJQ262087:CJQ262094 CTM262087:CTM262094 DDI262087:DDI262094 DNE262087:DNE262094 DXA262087:DXA262094 EGW262087:EGW262094 EQS262087:EQS262094 FAO262087:FAO262094 FKK262087:FKK262094 FUG262087:FUG262094 GEC262087:GEC262094 GNY262087:GNY262094 GXU262087:GXU262094 HHQ262087:HHQ262094 HRM262087:HRM262094 IBI262087:IBI262094 ILE262087:ILE262094 IVA262087:IVA262094 JEW262087:JEW262094 JOS262087:JOS262094 JYO262087:JYO262094 KIK262087:KIK262094 KSG262087:KSG262094 LCC262087:LCC262094 LLY262087:LLY262094 LVU262087:LVU262094 MFQ262087:MFQ262094 MPM262087:MPM262094 MZI262087:MZI262094 NJE262087:NJE262094 NTA262087:NTA262094 OCW262087:OCW262094 OMS262087:OMS262094 OWO262087:OWO262094 PGK262087:PGK262094 PQG262087:PQG262094 QAC262087:QAC262094 QJY262087:QJY262094 QTU262087:QTU262094 RDQ262087:RDQ262094 RNM262087:RNM262094 RXI262087:RXI262094 SHE262087:SHE262094 SRA262087:SRA262094 TAW262087:TAW262094 TKS262087:TKS262094 TUO262087:TUO262094 UEK262087:UEK262094 UOG262087:UOG262094 UYC262087:UYC262094 VHY262087:VHY262094 VRU262087:VRU262094 WBQ262087:WBQ262094 WLM262087:WLM262094 WVI262087:WVI262094 B327623:B327630 IW327623:IW327630 SS327623:SS327630 ACO327623:ACO327630 AMK327623:AMK327630 AWG327623:AWG327630 BGC327623:BGC327630 BPY327623:BPY327630 BZU327623:BZU327630 CJQ327623:CJQ327630 CTM327623:CTM327630 DDI327623:DDI327630 DNE327623:DNE327630 DXA327623:DXA327630 EGW327623:EGW327630 EQS327623:EQS327630 FAO327623:FAO327630 FKK327623:FKK327630 FUG327623:FUG327630 GEC327623:GEC327630 GNY327623:GNY327630 GXU327623:GXU327630 HHQ327623:HHQ327630 HRM327623:HRM327630 IBI327623:IBI327630 ILE327623:ILE327630 IVA327623:IVA327630 JEW327623:JEW327630 JOS327623:JOS327630 JYO327623:JYO327630 KIK327623:KIK327630 KSG327623:KSG327630 LCC327623:LCC327630 LLY327623:LLY327630 LVU327623:LVU327630 MFQ327623:MFQ327630 MPM327623:MPM327630 MZI327623:MZI327630 NJE327623:NJE327630 NTA327623:NTA327630 OCW327623:OCW327630 OMS327623:OMS327630 OWO327623:OWO327630 PGK327623:PGK327630 PQG327623:PQG327630 QAC327623:QAC327630 QJY327623:QJY327630 QTU327623:QTU327630 RDQ327623:RDQ327630 RNM327623:RNM327630 RXI327623:RXI327630 SHE327623:SHE327630 SRA327623:SRA327630 TAW327623:TAW327630 TKS327623:TKS327630 TUO327623:TUO327630 UEK327623:UEK327630 UOG327623:UOG327630 UYC327623:UYC327630 VHY327623:VHY327630 VRU327623:VRU327630 WBQ327623:WBQ327630 WLM327623:WLM327630 WVI327623:WVI327630 B393159:B393166 IW393159:IW393166 SS393159:SS393166 ACO393159:ACO393166 AMK393159:AMK393166 AWG393159:AWG393166 BGC393159:BGC393166 BPY393159:BPY393166 BZU393159:BZU393166 CJQ393159:CJQ393166 CTM393159:CTM393166 DDI393159:DDI393166 DNE393159:DNE393166 DXA393159:DXA393166 EGW393159:EGW393166 EQS393159:EQS393166 FAO393159:FAO393166 FKK393159:FKK393166 FUG393159:FUG393166 GEC393159:GEC393166 GNY393159:GNY393166 GXU393159:GXU393166 HHQ393159:HHQ393166 HRM393159:HRM393166 IBI393159:IBI393166 ILE393159:ILE393166 IVA393159:IVA393166 JEW393159:JEW393166 JOS393159:JOS393166 JYO393159:JYO393166 KIK393159:KIK393166 KSG393159:KSG393166 LCC393159:LCC393166 LLY393159:LLY393166 LVU393159:LVU393166 MFQ393159:MFQ393166 MPM393159:MPM393166 MZI393159:MZI393166 NJE393159:NJE393166 NTA393159:NTA393166 OCW393159:OCW393166 OMS393159:OMS393166 OWO393159:OWO393166 PGK393159:PGK393166 PQG393159:PQG393166 QAC393159:QAC393166 QJY393159:QJY393166 QTU393159:QTU393166 RDQ393159:RDQ393166 RNM393159:RNM393166 RXI393159:RXI393166 SHE393159:SHE393166 SRA393159:SRA393166 TAW393159:TAW393166 TKS393159:TKS393166 TUO393159:TUO393166 UEK393159:UEK393166 UOG393159:UOG393166 UYC393159:UYC393166 VHY393159:VHY393166 VRU393159:VRU393166 WBQ393159:WBQ393166 WLM393159:WLM393166 WVI393159:WVI393166 B458695:B458702 IW458695:IW458702 SS458695:SS458702 ACO458695:ACO458702 AMK458695:AMK458702 AWG458695:AWG458702 BGC458695:BGC458702 BPY458695:BPY458702 BZU458695:BZU458702 CJQ458695:CJQ458702 CTM458695:CTM458702 DDI458695:DDI458702 DNE458695:DNE458702 DXA458695:DXA458702 EGW458695:EGW458702 EQS458695:EQS458702 FAO458695:FAO458702 FKK458695:FKK458702 FUG458695:FUG458702 GEC458695:GEC458702 GNY458695:GNY458702 GXU458695:GXU458702 HHQ458695:HHQ458702 HRM458695:HRM458702 IBI458695:IBI458702 ILE458695:ILE458702 IVA458695:IVA458702 JEW458695:JEW458702 JOS458695:JOS458702 JYO458695:JYO458702 KIK458695:KIK458702 KSG458695:KSG458702 LCC458695:LCC458702 LLY458695:LLY458702 LVU458695:LVU458702 MFQ458695:MFQ458702 MPM458695:MPM458702 MZI458695:MZI458702 NJE458695:NJE458702 NTA458695:NTA458702 OCW458695:OCW458702 OMS458695:OMS458702 OWO458695:OWO458702 PGK458695:PGK458702 PQG458695:PQG458702 QAC458695:QAC458702 QJY458695:QJY458702 QTU458695:QTU458702 RDQ458695:RDQ458702 RNM458695:RNM458702 RXI458695:RXI458702 SHE458695:SHE458702 SRA458695:SRA458702 TAW458695:TAW458702 TKS458695:TKS458702 TUO458695:TUO458702 UEK458695:UEK458702 UOG458695:UOG458702 UYC458695:UYC458702 VHY458695:VHY458702 VRU458695:VRU458702 WBQ458695:WBQ458702 WLM458695:WLM458702 WVI458695:WVI458702 B524231:B524238 IW524231:IW524238 SS524231:SS524238 ACO524231:ACO524238 AMK524231:AMK524238 AWG524231:AWG524238 BGC524231:BGC524238 BPY524231:BPY524238 BZU524231:BZU524238 CJQ524231:CJQ524238 CTM524231:CTM524238 DDI524231:DDI524238 DNE524231:DNE524238 DXA524231:DXA524238 EGW524231:EGW524238 EQS524231:EQS524238 FAO524231:FAO524238 FKK524231:FKK524238 FUG524231:FUG524238 GEC524231:GEC524238 GNY524231:GNY524238 GXU524231:GXU524238 HHQ524231:HHQ524238 HRM524231:HRM524238 IBI524231:IBI524238 ILE524231:ILE524238 IVA524231:IVA524238 JEW524231:JEW524238 JOS524231:JOS524238 JYO524231:JYO524238 KIK524231:KIK524238 KSG524231:KSG524238 LCC524231:LCC524238 LLY524231:LLY524238 LVU524231:LVU524238 MFQ524231:MFQ524238 MPM524231:MPM524238 MZI524231:MZI524238 NJE524231:NJE524238 NTA524231:NTA524238 OCW524231:OCW524238 OMS524231:OMS524238 OWO524231:OWO524238 PGK524231:PGK524238 PQG524231:PQG524238 QAC524231:QAC524238 QJY524231:QJY524238 QTU524231:QTU524238 RDQ524231:RDQ524238 RNM524231:RNM524238 RXI524231:RXI524238 SHE524231:SHE524238 SRA524231:SRA524238 TAW524231:TAW524238 TKS524231:TKS524238 TUO524231:TUO524238 UEK524231:UEK524238 UOG524231:UOG524238 UYC524231:UYC524238 VHY524231:VHY524238 VRU524231:VRU524238 WBQ524231:WBQ524238 WLM524231:WLM524238 WVI524231:WVI524238 B589767:B589774 IW589767:IW589774 SS589767:SS589774 ACO589767:ACO589774 AMK589767:AMK589774 AWG589767:AWG589774 BGC589767:BGC589774 BPY589767:BPY589774 BZU589767:BZU589774 CJQ589767:CJQ589774 CTM589767:CTM589774 DDI589767:DDI589774 DNE589767:DNE589774 DXA589767:DXA589774 EGW589767:EGW589774 EQS589767:EQS589774 FAO589767:FAO589774 FKK589767:FKK589774 FUG589767:FUG589774 GEC589767:GEC589774 GNY589767:GNY589774 GXU589767:GXU589774 HHQ589767:HHQ589774 HRM589767:HRM589774 IBI589767:IBI589774 ILE589767:ILE589774 IVA589767:IVA589774 JEW589767:JEW589774 JOS589767:JOS589774 JYO589767:JYO589774 KIK589767:KIK589774 KSG589767:KSG589774 LCC589767:LCC589774 LLY589767:LLY589774 LVU589767:LVU589774 MFQ589767:MFQ589774 MPM589767:MPM589774 MZI589767:MZI589774 NJE589767:NJE589774 NTA589767:NTA589774 OCW589767:OCW589774 OMS589767:OMS589774 OWO589767:OWO589774 PGK589767:PGK589774 PQG589767:PQG589774 QAC589767:QAC589774 QJY589767:QJY589774 QTU589767:QTU589774 RDQ589767:RDQ589774 RNM589767:RNM589774 RXI589767:RXI589774 SHE589767:SHE589774 SRA589767:SRA589774 TAW589767:TAW589774 TKS589767:TKS589774 TUO589767:TUO589774 UEK589767:UEK589774 UOG589767:UOG589774 UYC589767:UYC589774 VHY589767:VHY589774 VRU589767:VRU589774 WBQ589767:WBQ589774 WLM589767:WLM589774 WVI589767:WVI589774 B655303:B655310 IW655303:IW655310 SS655303:SS655310 ACO655303:ACO655310 AMK655303:AMK655310 AWG655303:AWG655310 BGC655303:BGC655310 BPY655303:BPY655310 BZU655303:BZU655310 CJQ655303:CJQ655310 CTM655303:CTM655310 DDI655303:DDI655310 DNE655303:DNE655310 DXA655303:DXA655310 EGW655303:EGW655310 EQS655303:EQS655310 FAO655303:FAO655310 FKK655303:FKK655310 FUG655303:FUG655310 GEC655303:GEC655310 GNY655303:GNY655310 GXU655303:GXU655310 HHQ655303:HHQ655310 HRM655303:HRM655310 IBI655303:IBI655310 ILE655303:ILE655310 IVA655303:IVA655310 JEW655303:JEW655310 JOS655303:JOS655310 JYO655303:JYO655310 KIK655303:KIK655310 KSG655303:KSG655310 LCC655303:LCC655310 LLY655303:LLY655310 LVU655303:LVU655310 MFQ655303:MFQ655310 MPM655303:MPM655310 MZI655303:MZI655310 NJE655303:NJE655310 NTA655303:NTA655310 OCW655303:OCW655310 OMS655303:OMS655310 OWO655303:OWO655310 PGK655303:PGK655310 PQG655303:PQG655310 QAC655303:QAC655310 QJY655303:QJY655310 QTU655303:QTU655310 RDQ655303:RDQ655310 RNM655303:RNM655310 RXI655303:RXI655310 SHE655303:SHE655310 SRA655303:SRA655310 TAW655303:TAW655310 TKS655303:TKS655310 TUO655303:TUO655310 UEK655303:UEK655310 UOG655303:UOG655310 UYC655303:UYC655310 VHY655303:VHY655310 VRU655303:VRU655310 WBQ655303:WBQ655310 WLM655303:WLM655310 WVI655303:WVI655310 B720839:B720846 IW720839:IW720846 SS720839:SS720846 ACO720839:ACO720846 AMK720839:AMK720846 AWG720839:AWG720846 BGC720839:BGC720846 BPY720839:BPY720846 BZU720839:BZU720846 CJQ720839:CJQ720846 CTM720839:CTM720846 DDI720839:DDI720846 DNE720839:DNE720846 DXA720839:DXA720846 EGW720839:EGW720846 EQS720839:EQS720846 FAO720839:FAO720846 FKK720839:FKK720846 FUG720839:FUG720846 GEC720839:GEC720846 GNY720839:GNY720846 GXU720839:GXU720846 HHQ720839:HHQ720846 HRM720839:HRM720846 IBI720839:IBI720846 ILE720839:ILE720846 IVA720839:IVA720846 JEW720839:JEW720846 JOS720839:JOS720846 JYO720839:JYO720846 KIK720839:KIK720846 KSG720839:KSG720846 LCC720839:LCC720846 LLY720839:LLY720846 LVU720839:LVU720846 MFQ720839:MFQ720846 MPM720839:MPM720846 MZI720839:MZI720846 NJE720839:NJE720846 NTA720839:NTA720846 OCW720839:OCW720846 OMS720839:OMS720846 OWO720839:OWO720846 PGK720839:PGK720846 PQG720839:PQG720846 QAC720839:QAC720846 QJY720839:QJY720846 QTU720839:QTU720846 RDQ720839:RDQ720846 RNM720839:RNM720846 RXI720839:RXI720846 SHE720839:SHE720846 SRA720839:SRA720846 TAW720839:TAW720846 TKS720839:TKS720846 TUO720839:TUO720846 UEK720839:UEK720846 UOG720839:UOG720846 UYC720839:UYC720846 VHY720839:VHY720846 VRU720839:VRU720846 WBQ720839:WBQ720846 WLM720839:WLM720846 WVI720839:WVI720846 B786375:B786382 IW786375:IW786382 SS786375:SS786382 ACO786375:ACO786382 AMK786375:AMK786382 AWG786375:AWG786382 BGC786375:BGC786382 BPY786375:BPY786382 BZU786375:BZU786382 CJQ786375:CJQ786382 CTM786375:CTM786382 DDI786375:DDI786382 DNE786375:DNE786382 DXA786375:DXA786382 EGW786375:EGW786382 EQS786375:EQS786382 FAO786375:FAO786382 FKK786375:FKK786382 FUG786375:FUG786382 GEC786375:GEC786382 GNY786375:GNY786382 GXU786375:GXU786382 HHQ786375:HHQ786382 HRM786375:HRM786382 IBI786375:IBI786382 ILE786375:ILE786382 IVA786375:IVA786382 JEW786375:JEW786382 JOS786375:JOS786382 JYO786375:JYO786382 KIK786375:KIK786382 KSG786375:KSG786382 LCC786375:LCC786382 LLY786375:LLY786382 LVU786375:LVU786382 MFQ786375:MFQ786382 MPM786375:MPM786382 MZI786375:MZI786382 NJE786375:NJE786382 NTA786375:NTA786382 OCW786375:OCW786382 OMS786375:OMS786382 OWO786375:OWO786382 PGK786375:PGK786382 PQG786375:PQG786382 QAC786375:QAC786382 QJY786375:QJY786382 QTU786375:QTU786382 RDQ786375:RDQ786382 RNM786375:RNM786382 RXI786375:RXI786382 SHE786375:SHE786382 SRA786375:SRA786382 TAW786375:TAW786382 TKS786375:TKS786382 TUO786375:TUO786382 UEK786375:UEK786382 UOG786375:UOG786382 UYC786375:UYC786382 VHY786375:VHY786382 VRU786375:VRU786382 WBQ786375:WBQ786382 WLM786375:WLM786382 WVI786375:WVI786382 B851911:B851918 IW851911:IW851918 SS851911:SS851918 ACO851911:ACO851918 AMK851911:AMK851918 AWG851911:AWG851918 BGC851911:BGC851918 BPY851911:BPY851918 BZU851911:BZU851918 CJQ851911:CJQ851918 CTM851911:CTM851918 DDI851911:DDI851918 DNE851911:DNE851918 DXA851911:DXA851918 EGW851911:EGW851918 EQS851911:EQS851918 FAO851911:FAO851918 FKK851911:FKK851918 FUG851911:FUG851918 GEC851911:GEC851918 GNY851911:GNY851918 GXU851911:GXU851918 HHQ851911:HHQ851918 HRM851911:HRM851918 IBI851911:IBI851918 ILE851911:ILE851918 IVA851911:IVA851918 JEW851911:JEW851918 JOS851911:JOS851918 JYO851911:JYO851918 KIK851911:KIK851918 KSG851911:KSG851918 LCC851911:LCC851918 LLY851911:LLY851918 LVU851911:LVU851918 MFQ851911:MFQ851918 MPM851911:MPM851918 MZI851911:MZI851918 NJE851911:NJE851918 NTA851911:NTA851918 OCW851911:OCW851918 OMS851911:OMS851918 OWO851911:OWO851918 PGK851911:PGK851918 PQG851911:PQG851918 QAC851911:QAC851918 QJY851911:QJY851918 QTU851911:QTU851918 RDQ851911:RDQ851918 RNM851911:RNM851918 RXI851911:RXI851918 SHE851911:SHE851918 SRA851911:SRA851918 TAW851911:TAW851918 TKS851911:TKS851918 TUO851911:TUO851918 UEK851911:UEK851918 UOG851911:UOG851918 UYC851911:UYC851918 VHY851911:VHY851918 VRU851911:VRU851918 WBQ851911:WBQ851918 WLM851911:WLM851918 WVI851911:WVI851918 B917447:B917454 IW917447:IW917454 SS917447:SS917454 ACO917447:ACO917454 AMK917447:AMK917454 AWG917447:AWG917454 BGC917447:BGC917454 BPY917447:BPY917454 BZU917447:BZU917454 CJQ917447:CJQ917454 CTM917447:CTM917454 DDI917447:DDI917454 DNE917447:DNE917454 DXA917447:DXA917454 EGW917447:EGW917454 EQS917447:EQS917454 FAO917447:FAO917454 FKK917447:FKK917454 FUG917447:FUG917454 GEC917447:GEC917454 GNY917447:GNY917454 GXU917447:GXU917454 HHQ917447:HHQ917454 HRM917447:HRM917454 IBI917447:IBI917454 ILE917447:ILE917454 IVA917447:IVA917454 JEW917447:JEW917454 JOS917447:JOS917454 JYO917447:JYO917454 KIK917447:KIK917454 KSG917447:KSG917454 LCC917447:LCC917454 LLY917447:LLY917454 LVU917447:LVU917454 MFQ917447:MFQ917454 MPM917447:MPM917454 MZI917447:MZI917454 NJE917447:NJE917454 NTA917447:NTA917454 OCW917447:OCW917454 OMS917447:OMS917454 OWO917447:OWO917454 PGK917447:PGK917454 PQG917447:PQG917454 QAC917447:QAC917454 QJY917447:QJY917454 QTU917447:QTU917454 RDQ917447:RDQ917454 RNM917447:RNM917454 RXI917447:RXI917454 SHE917447:SHE917454 SRA917447:SRA917454 TAW917447:TAW917454 TKS917447:TKS917454 TUO917447:TUO917454 UEK917447:UEK917454 UOG917447:UOG917454 UYC917447:UYC917454 VHY917447:VHY917454 VRU917447:VRU917454 WBQ917447:WBQ917454 WLM917447:WLM917454 WVI917447:WVI917454 B982983:B982990 IW982983:IW982990 SS982983:SS982990 ACO982983:ACO982990 AMK982983:AMK982990 AWG982983:AWG982990 BGC982983:BGC982990 BPY982983:BPY982990 BZU982983:BZU982990 CJQ982983:CJQ982990 CTM982983:CTM982990 DDI982983:DDI982990 DNE982983:DNE982990 DXA982983:DXA982990 EGW982983:EGW982990 EQS982983:EQS982990 FAO982983:FAO982990 FKK982983:FKK982990 FUG982983:FUG982990 GEC982983:GEC982990 GNY982983:GNY982990 GXU982983:GXU982990 HHQ982983:HHQ982990 HRM982983:HRM982990 IBI982983:IBI982990 ILE982983:ILE982990 IVA982983:IVA982990 JEW982983:JEW982990 JOS982983:JOS982990 JYO982983:JYO982990 KIK982983:KIK982990 KSG982983:KSG982990 LCC982983:LCC982990 LLY982983:LLY982990 LVU982983:LVU982990 MFQ982983:MFQ982990 MPM982983:MPM982990 MZI982983:MZI982990 NJE982983:NJE982990 NTA982983:NTA982990 OCW982983:OCW982990 OMS982983:OMS982990 OWO982983:OWO982990 PGK982983:PGK982990 PQG982983:PQG982990 QAC982983:QAC982990 QJY982983:QJY982990 QTU982983:QTU982990 RDQ982983:RDQ982990 RNM982983:RNM982990 RXI982983:RXI982990 SHE982983:SHE982990 SRA982983:SRA982990 TAW982983:TAW982990 TKS982983:TKS982990 TUO982983:TUO982990 UEK982983:UEK982990 UOG982983:UOG982990 UYC982983:UYC982990 VHY982983:VHY982990 VRU982983:VRU982990 WBQ982983:WBQ982990 WLM982983:WLM982990 WVI982983:WVI982990 IX65461:IX65477 ST65461:ST65477 ACP65461:ACP65477 AML65461:AML65477 AWH65461:AWH65477 BGD65461:BGD65477 BPZ65461:BPZ65477 BZV65461:BZV65477 CJR65461:CJR65477 CTN65461:CTN65477 DDJ65461:DDJ65477 DNF65461:DNF65477 DXB65461:DXB65477 EGX65461:EGX65477 EQT65461:EQT65477 FAP65461:FAP65477 FKL65461:FKL65477 FUH65461:FUH65477 GED65461:GED65477 GNZ65461:GNZ65477 GXV65461:GXV65477 HHR65461:HHR65477 HRN65461:HRN65477 IBJ65461:IBJ65477 ILF65461:ILF65477 IVB65461:IVB65477 JEX65461:JEX65477 JOT65461:JOT65477 JYP65461:JYP65477 KIL65461:KIL65477 KSH65461:KSH65477 LCD65461:LCD65477 LLZ65461:LLZ65477 LVV65461:LVV65477 MFR65461:MFR65477 MPN65461:MPN65477 MZJ65461:MZJ65477 NJF65461:NJF65477 NTB65461:NTB65477 OCX65461:OCX65477 OMT65461:OMT65477 OWP65461:OWP65477 PGL65461:PGL65477 PQH65461:PQH65477 QAD65461:QAD65477 QJZ65461:QJZ65477 QTV65461:QTV65477 RDR65461:RDR65477 RNN65461:RNN65477 RXJ65461:RXJ65477 SHF65461:SHF65477 SRB65461:SRB65477 TAX65461:TAX65477 TKT65461:TKT65477 TUP65461:TUP65477 UEL65461:UEL65477 UOH65461:UOH65477 UYD65461:UYD65477 VHZ65461:VHZ65477 VRV65461:VRV65477 WBR65461:WBR65477 WLN65461:WLN65477 WVJ65461:WVJ65477 IX130997:IX131013 ST130997:ST131013 ACP130997:ACP131013 AML130997:AML131013 AWH130997:AWH131013 BGD130997:BGD131013 BPZ130997:BPZ131013 BZV130997:BZV131013 CJR130997:CJR131013 CTN130997:CTN131013 DDJ130997:DDJ131013 DNF130997:DNF131013 DXB130997:DXB131013 EGX130997:EGX131013 EQT130997:EQT131013 FAP130997:FAP131013 FKL130997:FKL131013 FUH130997:FUH131013 GED130997:GED131013 GNZ130997:GNZ131013 GXV130997:GXV131013 HHR130997:HHR131013 HRN130997:HRN131013 IBJ130997:IBJ131013 ILF130997:ILF131013 IVB130997:IVB131013 JEX130997:JEX131013 JOT130997:JOT131013 JYP130997:JYP131013 KIL130997:KIL131013 KSH130997:KSH131013 LCD130997:LCD131013 LLZ130997:LLZ131013 LVV130997:LVV131013 MFR130997:MFR131013 MPN130997:MPN131013 MZJ130997:MZJ131013 NJF130997:NJF131013 NTB130997:NTB131013 OCX130997:OCX131013 OMT130997:OMT131013 OWP130997:OWP131013 PGL130997:PGL131013 PQH130997:PQH131013 QAD130997:QAD131013 QJZ130997:QJZ131013 QTV130997:QTV131013 RDR130997:RDR131013 RNN130997:RNN131013 RXJ130997:RXJ131013 SHF130997:SHF131013 SRB130997:SRB131013 TAX130997:TAX131013 TKT130997:TKT131013 TUP130997:TUP131013 UEL130997:UEL131013 UOH130997:UOH131013 UYD130997:UYD131013 VHZ130997:VHZ131013 VRV130997:VRV131013 WBR130997:WBR131013 WLN130997:WLN131013 WVJ130997:WVJ131013 IX196533:IX196549 ST196533:ST196549 ACP196533:ACP196549 AML196533:AML196549 AWH196533:AWH196549 BGD196533:BGD196549 BPZ196533:BPZ196549 BZV196533:BZV196549 CJR196533:CJR196549 CTN196533:CTN196549 DDJ196533:DDJ196549 DNF196533:DNF196549 DXB196533:DXB196549 EGX196533:EGX196549 EQT196533:EQT196549 FAP196533:FAP196549 FKL196533:FKL196549 FUH196533:FUH196549 GED196533:GED196549 GNZ196533:GNZ196549 GXV196533:GXV196549 HHR196533:HHR196549 HRN196533:HRN196549 IBJ196533:IBJ196549 ILF196533:ILF196549 IVB196533:IVB196549 JEX196533:JEX196549 JOT196533:JOT196549 JYP196533:JYP196549 KIL196533:KIL196549 KSH196533:KSH196549 LCD196533:LCD196549 LLZ196533:LLZ196549 LVV196533:LVV196549 MFR196533:MFR196549 MPN196533:MPN196549 MZJ196533:MZJ196549 NJF196533:NJF196549 NTB196533:NTB196549 OCX196533:OCX196549 OMT196533:OMT196549 OWP196533:OWP196549 PGL196533:PGL196549 PQH196533:PQH196549 QAD196533:QAD196549 QJZ196533:QJZ196549 QTV196533:QTV196549 RDR196533:RDR196549 RNN196533:RNN196549 RXJ196533:RXJ196549 SHF196533:SHF196549 SRB196533:SRB196549 TAX196533:TAX196549 TKT196533:TKT196549 TUP196533:TUP196549 UEL196533:UEL196549 UOH196533:UOH196549 UYD196533:UYD196549 VHZ196533:VHZ196549 VRV196533:VRV196549 WBR196533:WBR196549 WLN196533:WLN196549 WVJ196533:WVJ196549 IX262069:IX262085 ST262069:ST262085 ACP262069:ACP262085 AML262069:AML262085 AWH262069:AWH262085 BGD262069:BGD262085 BPZ262069:BPZ262085 BZV262069:BZV262085 CJR262069:CJR262085 CTN262069:CTN262085 DDJ262069:DDJ262085 DNF262069:DNF262085 DXB262069:DXB262085 EGX262069:EGX262085 EQT262069:EQT262085 FAP262069:FAP262085 FKL262069:FKL262085 FUH262069:FUH262085 GED262069:GED262085 GNZ262069:GNZ262085 GXV262069:GXV262085 HHR262069:HHR262085 HRN262069:HRN262085 IBJ262069:IBJ262085 ILF262069:ILF262085 IVB262069:IVB262085 JEX262069:JEX262085 JOT262069:JOT262085 JYP262069:JYP262085 KIL262069:KIL262085 KSH262069:KSH262085 LCD262069:LCD262085 LLZ262069:LLZ262085 LVV262069:LVV262085 MFR262069:MFR262085 MPN262069:MPN262085 MZJ262069:MZJ262085 NJF262069:NJF262085 NTB262069:NTB262085 OCX262069:OCX262085 OMT262069:OMT262085 OWP262069:OWP262085 PGL262069:PGL262085 PQH262069:PQH262085 QAD262069:QAD262085 QJZ262069:QJZ262085 QTV262069:QTV262085 RDR262069:RDR262085 RNN262069:RNN262085 RXJ262069:RXJ262085 SHF262069:SHF262085 SRB262069:SRB262085 TAX262069:TAX262085 TKT262069:TKT262085 TUP262069:TUP262085 UEL262069:UEL262085 UOH262069:UOH262085 UYD262069:UYD262085 VHZ262069:VHZ262085 VRV262069:VRV262085 WBR262069:WBR262085 WLN262069:WLN262085 WVJ262069:WVJ262085 IX327605:IX327621 ST327605:ST327621 ACP327605:ACP327621 AML327605:AML327621 AWH327605:AWH327621 BGD327605:BGD327621 BPZ327605:BPZ327621 BZV327605:BZV327621 CJR327605:CJR327621 CTN327605:CTN327621 DDJ327605:DDJ327621 DNF327605:DNF327621 DXB327605:DXB327621 EGX327605:EGX327621 EQT327605:EQT327621 FAP327605:FAP327621 FKL327605:FKL327621 FUH327605:FUH327621 GED327605:GED327621 GNZ327605:GNZ327621 GXV327605:GXV327621 HHR327605:HHR327621 HRN327605:HRN327621 IBJ327605:IBJ327621 ILF327605:ILF327621 IVB327605:IVB327621 JEX327605:JEX327621 JOT327605:JOT327621 JYP327605:JYP327621 KIL327605:KIL327621 KSH327605:KSH327621 LCD327605:LCD327621 LLZ327605:LLZ327621 LVV327605:LVV327621 MFR327605:MFR327621 MPN327605:MPN327621 MZJ327605:MZJ327621 NJF327605:NJF327621 NTB327605:NTB327621 OCX327605:OCX327621 OMT327605:OMT327621 OWP327605:OWP327621 PGL327605:PGL327621 PQH327605:PQH327621 QAD327605:QAD327621 QJZ327605:QJZ327621 QTV327605:QTV327621 RDR327605:RDR327621 RNN327605:RNN327621 RXJ327605:RXJ327621 SHF327605:SHF327621 SRB327605:SRB327621 TAX327605:TAX327621 TKT327605:TKT327621 TUP327605:TUP327621 UEL327605:UEL327621 UOH327605:UOH327621 UYD327605:UYD327621 VHZ327605:VHZ327621 VRV327605:VRV327621 WBR327605:WBR327621 WLN327605:WLN327621 WVJ327605:WVJ327621 IX393141:IX393157 ST393141:ST393157 ACP393141:ACP393157 AML393141:AML393157 AWH393141:AWH393157 BGD393141:BGD393157 BPZ393141:BPZ393157 BZV393141:BZV393157 CJR393141:CJR393157 CTN393141:CTN393157 DDJ393141:DDJ393157 DNF393141:DNF393157 DXB393141:DXB393157 EGX393141:EGX393157 EQT393141:EQT393157 FAP393141:FAP393157 FKL393141:FKL393157 FUH393141:FUH393157 GED393141:GED393157 GNZ393141:GNZ393157 GXV393141:GXV393157 HHR393141:HHR393157 HRN393141:HRN393157 IBJ393141:IBJ393157 ILF393141:ILF393157 IVB393141:IVB393157 JEX393141:JEX393157 JOT393141:JOT393157 JYP393141:JYP393157 KIL393141:KIL393157 KSH393141:KSH393157 LCD393141:LCD393157 LLZ393141:LLZ393157 LVV393141:LVV393157 MFR393141:MFR393157 MPN393141:MPN393157 MZJ393141:MZJ393157 NJF393141:NJF393157 NTB393141:NTB393157 OCX393141:OCX393157 OMT393141:OMT393157 OWP393141:OWP393157 PGL393141:PGL393157 PQH393141:PQH393157 QAD393141:QAD393157 QJZ393141:QJZ393157 QTV393141:QTV393157 RDR393141:RDR393157 RNN393141:RNN393157 RXJ393141:RXJ393157 SHF393141:SHF393157 SRB393141:SRB393157 TAX393141:TAX393157 TKT393141:TKT393157 TUP393141:TUP393157 UEL393141:UEL393157 UOH393141:UOH393157 UYD393141:UYD393157 VHZ393141:VHZ393157 VRV393141:VRV393157 WBR393141:WBR393157 WLN393141:WLN393157 WVJ393141:WVJ393157 IX458677:IX458693 ST458677:ST458693 ACP458677:ACP458693 AML458677:AML458693 AWH458677:AWH458693 BGD458677:BGD458693 BPZ458677:BPZ458693 BZV458677:BZV458693 CJR458677:CJR458693 CTN458677:CTN458693 DDJ458677:DDJ458693 DNF458677:DNF458693 DXB458677:DXB458693 EGX458677:EGX458693 EQT458677:EQT458693 FAP458677:FAP458693 FKL458677:FKL458693 FUH458677:FUH458693 GED458677:GED458693 GNZ458677:GNZ458693 GXV458677:GXV458693 HHR458677:HHR458693 HRN458677:HRN458693 IBJ458677:IBJ458693 ILF458677:ILF458693 IVB458677:IVB458693 JEX458677:JEX458693 JOT458677:JOT458693 JYP458677:JYP458693 KIL458677:KIL458693 KSH458677:KSH458693 LCD458677:LCD458693 LLZ458677:LLZ458693 LVV458677:LVV458693 MFR458677:MFR458693 MPN458677:MPN458693 MZJ458677:MZJ458693 NJF458677:NJF458693 NTB458677:NTB458693 OCX458677:OCX458693 OMT458677:OMT458693 OWP458677:OWP458693 PGL458677:PGL458693 PQH458677:PQH458693 QAD458677:QAD458693 QJZ458677:QJZ458693 QTV458677:QTV458693 RDR458677:RDR458693 RNN458677:RNN458693 RXJ458677:RXJ458693 SHF458677:SHF458693 SRB458677:SRB458693 TAX458677:TAX458693 TKT458677:TKT458693 TUP458677:TUP458693 UEL458677:UEL458693 UOH458677:UOH458693 UYD458677:UYD458693 VHZ458677:VHZ458693 VRV458677:VRV458693 WBR458677:WBR458693 WLN458677:WLN458693 WVJ458677:WVJ458693 IX524213:IX524229 ST524213:ST524229 ACP524213:ACP524229 AML524213:AML524229 AWH524213:AWH524229 BGD524213:BGD524229 BPZ524213:BPZ524229 BZV524213:BZV524229 CJR524213:CJR524229 CTN524213:CTN524229 DDJ524213:DDJ524229 DNF524213:DNF524229 DXB524213:DXB524229 EGX524213:EGX524229 EQT524213:EQT524229 FAP524213:FAP524229 FKL524213:FKL524229 FUH524213:FUH524229 GED524213:GED524229 GNZ524213:GNZ524229 GXV524213:GXV524229 HHR524213:HHR524229 HRN524213:HRN524229 IBJ524213:IBJ524229 ILF524213:ILF524229 IVB524213:IVB524229 JEX524213:JEX524229 JOT524213:JOT524229 JYP524213:JYP524229 KIL524213:KIL524229 KSH524213:KSH524229 LCD524213:LCD524229 LLZ524213:LLZ524229 LVV524213:LVV524229 MFR524213:MFR524229 MPN524213:MPN524229 MZJ524213:MZJ524229 NJF524213:NJF524229 NTB524213:NTB524229 OCX524213:OCX524229 OMT524213:OMT524229 OWP524213:OWP524229 PGL524213:PGL524229 PQH524213:PQH524229 QAD524213:QAD524229 QJZ524213:QJZ524229 QTV524213:QTV524229 RDR524213:RDR524229 RNN524213:RNN524229 RXJ524213:RXJ524229 SHF524213:SHF524229 SRB524213:SRB524229 TAX524213:TAX524229 TKT524213:TKT524229 TUP524213:TUP524229 UEL524213:UEL524229 UOH524213:UOH524229 UYD524213:UYD524229 VHZ524213:VHZ524229 VRV524213:VRV524229 WBR524213:WBR524229 WLN524213:WLN524229 WVJ524213:WVJ524229 IX589749:IX589765 ST589749:ST589765 ACP589749:ACP589765 AML589749:AML589765 AWH589749:AWH589765 BGD589749:BGD589765 BPZ589749:BPZ589765 BZV589749:BZV589765 CJR589749:CJR589765 CTN589749:CTN589765 DDJ589749:DDJ589765 DNF589749:DNF589765 DXB589749:DXB589765 EGX589749:EGX589765 EQT589749:EQT589765 FAP589749:FAP589765 FKL589749:FKL589765 FUH589749:FUH589765 GED589749:GED589765 GNZ589749:GNZ589765 GXV589749:GXV589765 HHR589749:HHR589765 HRN589749:HRN589765 IBJ589749:IBJ589765 ILF589749:ILF589765 IVB589749:IVB589765 JEX589749:JEX589765 JOT589749:JOT589765 JYP589749:JYP589765 KIL589749:KIL589765 KSH589749:KSH589765 LCD589749:LCD589765 LLZ589749:LLZ589765 LVV589749:LVV589765 MFR589749:MFR589765 MPN589749:MPN589765 MZJ589749:MZJ589765 NJF589749:NJF589765 NTB589749:NTB589765 OCX589749:OCX589765 OMT589749:OMT589765 OWP589749:OWP589765 PGL589749:PGL589765 PQH589749:PQH589765 QAD589749:QAD589765 QJZ589749:QJZ589765 QTV589749:QTV589765 RDR589749:RDR589765 RNN589749:RNN589765 RXJ589749:RXJ589765 SHF589749:SHF589765 SRB589749:SRB589765 TAX589749:TAX589765 TKT589749:TKT589765 TUP589749:TUP589765 UEL589749:UEL589765 UOH589749:UOH589765 UYD589749:UYD589765 VHZ589749:VHZ589765 VRV589749:VRV589765 WBR589749:WBR589765 WLN589749:WLN589765 WVJ589749:WVJ589765 IX655285:IX655301 ST655285:ST655301 ACP655285:ACP655301 AML655285:AML655301 AWH655285:AWH655301 BGD655285:BGD655301 BPZ655285:BPZ655301 BZV655285:BZV655301 CJR655285:CJR655301 CTN655285:CTN655301 DDJ655285:DDJ655301 DNF655285:DNF655301 DXB655285:DXB655301 EGX655285:EGX655301 EQT655285:EQT655301 FAP655285:FAP655301 FKL655285:FKL655301 FUH655285:FUH655301 GED655285:GED655301 GNZ655285:GNZ655301 GXV655285:GXV655301 HHR655285:HHR655301 HRN655285:HRN655301 IBJ655285:IBJ655301 ILF655285:ILF655301 IVB655285:IVB655301 JEX655285:JEX655301 JOT655285:JOT655301 JYP655285:JYP655301 KIL655285:KIL655301 KSH655285:KSH655301 LCD655285:LCD655301 LLZ655285:LLZ655301 LVV655285:LVV655301 MFR655285:MFR655301 MPN655285:MPN655301 MZJ655285:MZJ655301 NJF655285:NJF655301 NTB655285:NTB655301 OCX655285:OCX655301 OMT655285:OMT655301 OWP655285:OWP655301 PGL655285:PGL655301 PQH655285:PQH655301 QAD655285:QAD655301 QJZ655285:QJZ655301 QTV655285:QTV655301 RDR655285:RDR655301 RNN655285:RNN655301 RXJ655285:RXJ655301 SHF655285:SHF655301 SRB655285:SRB655301 TAX655285:TAX655301 TKT655285:TKT655301 TUP655285:TUP655301 UEL655285:UEL655301 UOH655285:UOH655301 UYD655285:UYD655301 VHZ655285:VHZ655301 VRV655285:VRV655301 WBR655285:WBR655301 WLN655285:WLN655301 WVJ655285:WVJ655301 IX720821:IX720837 ST720821:ST720837 ACP720821:ACP720837 AML720821:AML720837 AWH720821:AWH720837 BGD720821:BGD720837 BPZ720821:BPZ720837 BZV720821:BZV720837 CJR720821:CJR720837 CTN720821:CTN720837 DDJ720821:DDJ720837 DNF720821:DNF720837 DXB720821:DXB720837 EGX720821:EGX720837 EQT720821:EQT720837 FAP720821:FAP720837 FKL720821:FKL720837 FUH720821:FUH720837 GED720821:GED720837 GNZ720821:GNZ720837 GXV720821:GXV720837 HHR720821:HHR720837 HRN720821:HRN720837 IBJ720821:IBJ720837 ILF720821:ILF720837 IVB720821:IVB720837 JEX720821:JEX720837 JOT720821:JOT720837 JYP720821:JYP720837 KIL720821:KIL720837 KSH720821:KSH720837 LCD720821:LCD720837 LLZ720821:LLZ720837 LVV720821:LVV720837 MFR720821:MFR720837 MPN720821:MPN720837 MZJ720821:MZJ720837 NJF720821:NJF720837 NTB720821:NTB720837 OCX720821:OCX720837 OMT720821:OMT720837 OWP720821:OWP720837 PGL720821:PGL720837 PQH720821:PQH720837 QAD720821:QAD720837 QJZ720821:QJZ720837 QTV720821:QTV720837 RDR720821:RDR720837 RNN720821:RNN720837 RXJ720821:RXJ720837 SHF720821:SHF720837 SRB720821:SRB720837 TAX720821:TAX720837 TKT720821:TKT720837 TUP720821:TUP720837 UEL720821:UEL720837 UOH720821:UOH720837 UYD720821:UYD720837 VHZ720821:VHZ720837 VRV720821:VRV720837 WBR720821:WBR720837 WLN720821:WLN720837 WVJ720821:WVJ720837 IX786357:IX786373 ST786357:ST786373 ACP786357:ACP786373 AML786357:AML786373 AWH786357:AWH786373 BGD786357:BGD786373 BPZ786357:BPZ786373 BZV786357:BZV786373 CJR786357:CJR786373 CTN786357:CTN786373 DDJ786357:DDJ786373 DNF786357:DNF786373 DXB786357:DXB786373 EGX786357:EGX786373 EQT786357:EQT786373 FAP786357:FAP786373 FKL786357:FKL786373 FUH786357:FUH786373 GED786357:GED786373 GNZ786357:GNZ786373 GXV786357:GXV786373 HHR786357:HHR786373 HRN786357:HRN786373 IBJ786357:IBJ786373 ILF786357:ILF786373 IVB786357:IVB786373 JEX786357:JEX786373 JOT786357:JOT786373 JYP786357:JYP786373 KIL786357:KIL786373 KSH786357:KSH786373 LCD786357:LCD786373 LLZ786357:LLZ786373 LVV786357:LVV786373 MFR786357:MFR786373 MPN786357:MPN786373 MZJ786357:MZJ786373 NJF786357:NJF786373 NTB786357:NTB786373 OCX786357:OCX786373 OMT786357:OMT786373 OWP786357:OWP786373 PGL786357:PGL786373 PQH786357:PQH786373 QAD786357:QAD786373 QJZ786357:QJZ786373 QTV786357:QTV786373 RDR786357:RDR786373 RNN786357:RNN786373 RXJ786357:RXJ786373 SHF786357:SHF786373 SRB786357:SRB786373 TAX786357:TAX786373 TKT786357:TKT786373 TUP786357:TUP786373 UEL786357:UEL786373 UOH786357:UOH786373 UYD786357:UYD786373 VHZ786357:VHZ786373 VRV786357:VRV786373 WBR786357:WBR786373 WLN786357:WLN786373 WVJ786357:WVJ786373 IX851893:IX851909 ST851893:ST851909 ACP851893:ACP851909 AML851893:AML851909 AWH851893:AWH851909 BGD851893:BGD851909 BPZ851893:BPZ851909 BZV851893:BZV851909 CJR851893:CJR851909 CTN851893:CTN851909 DDJ851893:DDJ851909 DNF851893:DNF851909 DXB851893:DXB851909 EGX851893:EGX851909 EQT851893:EQT851909 FAP851893:FAP851909 FKL851893:FKL851909 FUH851893:FUH851909 GED851893:GED851909 GNZ851893:GNZ851909 GXV851893:GXV851909 HHR851893:HHR851909 HRN851893:HRN851909 IBJ851893:IBJ851909 ILF851893:ILF851909 IVB851893:IVB851909 JEX851893:JEX851909 JOT851893:JOT851909 JYP851893:JYP851909 KIL851893:KIL851909 KSH851893:KSH851909 LCD851893:LCD851909 LLZ851893:LLZ851909 LVV851893:LVV851909 MFR851893:MFR851909 MPN851893:MPN851909 MZJ851893:MZJ851909 NJF851893:NJF851909 NTB851893:NTB851909 OCX851893:OCX851909 OMT851893:OMT851909 OWP851893:OWP851909 PGL851893:PGL851909 PQH851893:PQH851909 QAD851893:QAD851909 QJZ851893:QJZ851909 QTV851893:QTV851909 RDR851893:RDR851909 RNN851893:RNN851909 RXJ851893:RXJ851909 SHF851893:SHF851909 SRB851893:SRB851909 TAX851893:TAX851909 TKT851893:TKT851909 TUP851893:TUP851909 UEL851893:UEL851909 UOH851893:UOH851909 UYD851893:UYD851909 VHZ851893:VHZ851909 VRV851893:VRV851909 WBR851893:WBR851909 WLN851893:WLN851909 WVJ851893:WVJ851909 IX917429:IX917445 ST917429:ST917445 ACP917429:ACP917445 AML917429:AML917445 AWH917429:AWH917445 BGD917429:BGD917445 BPZ917429:BPZ917445 BZV917429:BZV917445 CJR917429:CJR917445 CTN917429:CTN917445 DDJ917429:DDJ917445 DNF917429:DNF917445 DXB917429:DXB917445 EGX917429:EGX917445 EQT917429:EQT917445 FAP917429:FAP917445 FKL917429:FKL917445 FUH917429:FUH917445 GED917429:GED917445 GNZ917429:GNZ917445 GXV917429:GXV917445 HHR917429:HHR917445 HRN917429:HRN917445 IBJ917429:IBJ917445 ILF917429:ILF917445 IVB917429:IVB917445 JEX917429:JEX917445 JOT917429:JOT917445 JYP917429:JYP917445 KIL917429:KIL917445 KSH917429:KSH917445 LCD917429:LCD917445 LLZ917429:LLZ917445 LVV917429:LVV917445 MFR917429:MFR917445 MPN917429:MPN917445 MZJ917429:MZJ917445 NJF917429:NJF917445 NTB917429:NTB917445 OCX917429:OCX917445 OMT917429:OMT917445 OWP917429:OWP917445 PGL917429:PGL917445 PQH917429:PQH917445 QAD917429:QAD917445 QJZ917429:QJZ917445 QTV917429:QTV917445 RDR917429:RDR917445 RNN917429:RNN917445 RXJ917429:RXJ917445 SHF917429:SHF917445 SRB917429:SRB917445 TAX917429:TAX917445 TKT917429:TKT917445 TUP917429:TUP917445 UEL917429:UEL917445 UOH917429:UOH917445 UYD917429:UYD917445 VHZ917429:VHZ917445 VRV917429:VRV917445 WBR917429:WBR917445 WLN917429:WLN917445 WVJ917429:WVJ917445 IX982965:IX982981 ST982965:ST982981 ACP982965:ACP982981 AML982965:AML982981 AWH982965:AWH982981 BGD982965:BGD982981 BPZ982965:BPZ982981 BZV982965:BZV982981 CJR982965:CJR982981 CTN982965:CTN982981 DDJ982965:DDJ982981 DNF982965:DNF982981 DXB982965:DXB982981 EGX982965:EGX982981 EQT982965:EQT982981 FAP982965:FAP982981 FKL982965:FKL982981 FUH982965:FUH982981 GED982965:GED982981 GNZ982965:GNZ982981 GXV982965:GXV982981 HHR982965:HHR982981 HRN982965:HRN982981 IBJ982965:IBJ982981 ILF982965:ILF982981 IVB982965:IVB982981 JEX982965:JEX982981 JOT982965:JOT982981 JYP982965:JYP982981 KIL982965:KIL982981 KSH982965:KSH982981 LCD982965:LCD982981 LLZ982965:LLZ982981 LVV982965:LVV982981 MFR982965:MFR982981 MPN982965:MPN982981 MZJ982965:MZJ982981 NJF982965:NJF982981 NTB982965:NTB982981 OCX982965:OCX982981 OMT982965:OMT982981 OWP982965:OWP982981 PGL982965:PGL982981 PQH982965:PQH982981 QAD982965:QAD982981 QJZ982965:QJZ982981 QTV982965:QTV982981 RDR982965:RDR982981 RNN982965:RNN982981 RXJ982965:RXJ982981 SHF982965:SHF982981 SRB982965:SRB982981 TAX982965:TAX982981 TKT982965:TKT982981 TUP982965:TUP982981 UEL982965:UEL982981 UOH982965:UOH982981 UYD982965:UYD982981 VHZ982965:VHZ982981 VRV982965:VRV982981 WBR982965:WBR982981 WLN982965:WLN982981 WVJ982965:WVJ982981 IX65479:IX65488 ST65479:ST65488 ACP65479:ACP65488 AML65479:AML65488 AWH65479:AWH65488 BGD65479:BGD65488 BPZ65479:BPZ65488 BZV65479:BZV65488 CJR65479:CJR65488 CTN65479:CTN65488 DDJ65479:DDJ65488 DNF65479:DNF65488 DXB65479:DXB65488 EGX65479:EGX65488 EQT65479:EQT65488 FAP65479:FAP65488 FKL65479:FKL65488 FUH65479:FUH65488 GED65479:GED65488 GNZ65479:GNZ65488 GXV65479:GXV65488 HHR65479:HHR65488 HRN65479:HRN65488 IBJ65479:IBJ65488 ILF65479:ILF65488 IVB65479:IVB65488 JEX65479:JEX65488 JOT65479:JOT65488 JYP65479:JYP65488 KIL65479:KIL65488 KSH65479:KSH65488 LCD65479:LCD65488 LLZ65479:LLZ65488 LVV65479:LVV65488 MFR65479:MFR65488 MPN65479:MPN65488 MZJ65479:MZJ65488 NJF65479:NJF65488 NTB65479:NTB65488 OCX65479:OCX65488 OMT65479:OMT65488 OWP65479:OWP65488 PGL65479:PGL65488 PQH65479:PQH65488 QAD65479:QAD65488 QJZ65479:QJZ65488 QTV65479:QTV65488 RDR65479:RDR65488 RNN65479:RNN65488 RXJ65479:RXJ65488 SHF65479:SHF65488 SRB65479:SRB65488 TAX65479:TAX65488 TKT65479:TKT65488 TUP65479:TUP65488 UEL65479:UEL65488 UOH65479:UOH65488 UYD65479:UYD65488 VHZ65479:VHZ65488 VRV65479:VRV65488 WBR65479:WBR65488 WLN65479:WLN65488 WVJ65479:WVJ65488 IX131015:IX131024 ST131015:ST131024 ACP131015:ACP131024 AML131015:AML131024 AWH131015:AWH131024 BGD131015:BGD131024 BPZ131015:BPZ131024 BZV131015:BZV131024 CJR131015:CJR131024 CTN131015:CTN131024 DDJ131015:DDJ131024 DNF131015:DNF131024 DXB131015:DXB131024 EGX131015:EGX131024 EQT131015:EQT131024 FAP131015:FAP131024 FKL131015:FKL131024 FUH131015:FUH131024 GED131015:GED131024 GNZ131015:GNZ131024 GXV131015:GXV131024 HHR131015:HHR131024 HRN131015:HRN131024 IBJ131015:IBJ131024 ILF131015:ILF131024 IVB131015:IVB131024 JEX131015:JEX131024 JOT131015:JOT131024 JYP131015:JYP131024 KIL131015:KIL131024 KSH131015:KSH131024 LCD131015:LCD131024 LLZ131015:LLZ131024 LVV131015:LVV131024 MFR131015:MFR131024 MPN131015:MPN131024 MZJ131015:MZJ131024 NJF131015:NJF131024 NTB131015:NTB131024 OCX131015:OCX131024 OMT131015:OMT131024 OWP131015:OWP131024 PGL131015:PGL131024 PQH131015:PQH131024 QAD131015:QAD131024 QJZ131015:QJZ131024 QTV131015:QTV131024 RDR131015:RDR131024 RNN131015:RNN131024 RXJ131015:RXJ131024 SHF131015:SHF131024 SRB131015:SRB131024 TAX131015:TAX131024 TKT131015:TKT131024 TUP131015:TUP131024 UEL131015:UEL131024 UOH131015:UOH131024 UYD131015:UYD131024 VHZ131015:VHZ131024 VRV131015:VRV131024 WBR131015:WBR131024 WLN131015:WLN131024 WVJ131015:WVJ131024 IX196551:IX196560 ST196551:ST196560 ACP196551:ACP196560 AML196551:AML196560 AWH196551:AWH196560 BGD196551:BGD196560 BPZ196551:BPZ196560 BZV196551:BZV196560 CJR196551:CJR196560 CTN196551:CTN196560 DDJ196551:DDJ196560 DNF196551:DNF196560 DXB196551:DXB196560 EGX196551:EGX196560 EQT196551:EQT196560 FAP196551:FAP196560 FKL196551:FKL196560 FUH196551:FUH196560 GED196551:GED196560 GNZ196551:GNZ196560 GXV196551:GXV196560 HHR196551:HHR196560 HRN196551:HRN196560 IBJ196551:IBJ196560 ILF196551:ILF196560 IVB196551:IVB196560 JEX196551:JEX196560 JOT196551:JOT196560 JYP196551:JYP196560 KIL196551:KIL196560 KSH196551:KSH196560 LCD196551:LCD196560 LLZ196551:LLZ196560 LVV196551:LVV196560 MFR196551:MFR196560 MPN196551:MPN196560 MZJ196551:MZJ196560 NJF196551:NJF196560 NTB196551:NTB196560 OCX196551:OCX196560 OMT196551:OMT196560 OWP196551:OWP196560 PGL196551:PGL196560 PQH196551:PQH196560 QAD196551:QAD196560 QJZ196551:QJZ196560 QTV196551:QTV196560 RDR196551:RDR196560 RNN196551:RNN196560 RXJ196551:RXJ196560 SHF196551:SHF196560 SRB196551:SRB196560 TAX196551:TAX196560 TKT196551:TKT196560 TUP196551:TUP196560 UEL196551:UEL196560 UOH196551:UOH196560 UYD196551:UYD196560 VHZ196551:VHZ196560 VRV196551:VRV196560 WBR196551:WBR196560 WLN196551:WLN196560 WVJ196551:WVJ196560 IX262087:IX262096 ST262087:ST262096 ACP262087:ACP262096 AML262087:AML262096 AWH262087:AWH262096 BGD262087:BGD262096 BPZ262087:BPZ262096 BZV262087:BZV262096 CJR262087:CJR262096 CTN262087:CTN262096 DDJ262087:DDJ262096 DNF262087:DNF262096 DXB262087:DXB262096 EGX262087:EGX262096 EQT262087:EQT262096 FAP262087:FAP262096 FKL262087:FKL262096 FUH262087:FUH262096 GED262087:GED262096 GNZ262087:GNZ262096 GXV262087:GXV262096 HHR262087:HHR262096 HRN262087:HRN262096 IBJ262087:IBJ262096 ILF262087:ILF262096 IVB262087:IVB262096 JEX262087:JEX262096 JOT262087:JOT262096 JYP262087:JYP262096 KIL262087:KIL262096 KSH262087:KSH262096 LCD262087:LCD262096 LLZ262087:LLZ262096 LVV262087:LVV262096 MFR262087:MFR262096 MPN262087:MPN262096 MZJ262087:MZJ262096 NJF262087:NJF262096 NTB262087:NTB262096 OCX262087:OCX262096 OMT262087:OMT262096 OWP262087:OWP262096 PGL262087:PGL262096 PQH262087:PQH262096 QAD262087:QAD262096 QJZ262087:QJZ262096 QTV262087:QTV262096 RDR262087:RDR262096 RNN262087:RNN262096 RXJ262087:RXJ262096 SHF262087:SHF262096 SRB262087:SRB262096 TAX262087:TAX262096 TKT262087:TKT262096 TUP262087:TUP262096 UEL262087:UEL262096 UOH262087:UOH262096 UYD262087:UYD262096 VHZ262087:VHZ262096 VRV262087:VRV262096 WBR262087:WBR262096 WLN262087:WLN262096 WVJ262087:WVJ262096 IX327623:IX327632 ST327623:ST327632 ACP327623:ACP327632 AML327623:AML327632 AWH327623:AWH327632 BGD327623:BGD327632 BPZ327623:BPZ327632 BZV327623:BZV327632 CJR327623:CJR327632 CTN327623:CTN327632 DDJ327623:DDJ327632 DNF327623:DNF327632 DXB327623:DXB327632 EGX327623:EGX327632 EQT327623:EQT327632 FAP327623:FAP327632 FKL327623:FKL327632 FUH327623:FUH327632 GED327623:GED327632 GNZ327623:GNZ327632 GXV327623:GXV327632 HHR327623:HHR327632 HRN327623:HRN327632 IBJ327623:IBJ327632 ILF327623:ILF327632 IVB327623:IVB327632 JEX327623:JEX327632 JOT327623:JOT327632 JYP327623:JYP327632 KIL327623:KIL327632 KSH327623:KSH327632 LCD327623:LCD327632 LLZ327623:LLZ327632 LVV327623:LVV327632 MFR327623:MFR327632 MPN327623:MPN327632 MZJ327623:MZJ327632 NJF327623:NJF327632 NTB327623:NTB327632 OCX327623:OCX327632 OMT327623:OMT327632 OWP327623:OWP327632 PGL327623:PGL327632 PQH327623:PQH327632 QAD327623:QAD327632 QJZ327623:QJZ327632 QTV327623:QTV327632 RDR327623:RDR327632 RNN327623:RNN327632 RXJ327623:RXJ327632 SHF327623:SHF327632 SRB327623:SRB327632 TAX327623:TAX327632 TKT327623:TKT327632 TUP327623:TUP327632 UEL327623:UEL327632 UOH327623:UOH327632 UYD327623:UYD327632 VHZ327623:VHZ327632 VRV327623:VRV327632 WBR327623:WBR327632 WLN327623:WLN327632 WVJ327623:WVJ327632 IX393159:IX393168 ST393159:ST393168 ACP393159:ACP393168 AML393159:AML393168 AWH393159:AWH393168 BGD393159:BGD393168 BPZ393159:BPZ393168 BZV393159:BZV393168 CJR393159:CJR393168 CTN393159:CTN393168 DDJ393159:DDJ393168 DNF393159:DNF393168 DXB393159:DXB393168 EGX393159:EGX393168 EQT393159:EQT393168 FAP393159:FAP393168 FKL393159:FKL393168 FUH393159:FUH393168 GED393159:GED393168 GNZ393159:GNZ393168 GXV393159:GXV393168 HHR393159:HHR393168 HRN393159:HRN393168 IBJ393159:IBJ393168 ILF393159:ILF393168 IVB393159:IVB393168 JEX393159:JEX393168 JOT393159:JOT393168 JYP393159:JYP393168 KIL393159:KIL393168 KSH393159:KSH393168 LCD393159:LCD393168 LLZ393159:LLZ393168 LVV393159:LVV393168 MFR393159:MFR393168 MPN393159:MPN393168 MZJ393159:MZJ393168 NJF393159:NJF393168 NTB393159:NTB393168 OCX393159:OCX393168 OMT393159:OMT393168 OWP393159:OWP393168 PGL393159:PGL393168 PQH393159:PQH393168 QAD393159:QAD393168 QJZ393159:QJZ393168 QTV393159:QTV393168 RDR393159:RDR393168 RNN393159:RNN393168 RXJ393159:RXJ393168 SHF393159:SHF393168 SRB393159:SRB393168 TAX393159:TAX393168 TKT393159:TKT393168 TUP393159:TUP393168 UEL393159:UEL393168 UOH393159:UOH393168 UYD393159:UYD393168 VHZ393159:VHZ393168 VRV393159:VRV393168 WBR393159:WBR393168 WLN393159:WLN393168 WVJ393159:WVJ393168 IX458695:IX458704 ST458695:ST458704 ACP458695:ACP458704 AML458695:AML458704 AWH458695:AWH458704 BGD458695:BGD458704 BPZ458695:BPZ458704 BZV458695:BZV458704 CJR458695:CJR458704 CTN458695:CTN458704 DDJ458695:DDJ458704 DNF458695:DNF458704 DXB458695:DXB458704 EGX458695:EGX458704 EQT458695:EQT458704 FAP458695:FAP458704 FKL458695:FKL458704 FUH458695:FUH458704 GED458695:GED458704 GNZ458695:GNZ458704 GXV458695:GXV458704 HHR458695:HHR458704 HRN458695:HRN458704 IBJ458695:IBJ458704 ILF458695:ILF458704 IVB458695:IVB458704 JEX458695:JEX458704 JOT458695:JOT458704 JYP458695:JYP458704 KIL458695:KIL458704 KSH458695:KSH458704 LCD458695:LCD458704 LLZ458695:LLZ458704 LVV458695:LVV458704 MFR458695:MFR458704 MPN458695:MPN458704 MZJ458695:MZJ458704 NJF458695:NJF458704 NTB458695:NTB458704 OCX458695:OCX458704 OMT458695:OMT458704 OWP458695:OWP458704 PGL458695:PGL458704 PQH458695:PQH458704 QAD458695:QAD458704 QJZ458695:QJZ458704 QTV458695:QTV458704 RDR458695:RDR458704 RNN458695:RNN458704 RXJ458695:RXJ458704 SHF458695:SHF458704 SRB458695:SRB458704 TAX458695:TAX458704 TKT458695:TKT458704 TUP458695:TUP458704 UEL458695:UEL458704 UOH458695:UOH458704 UYD458695:UYD458704 VHZ458695:VHZ458704 VRV458695:VRV458704 WBR458695:WBR458704 WLN458695:WLN458704 WVJ458695:WVJ458704 IX524231:IX524240 ST524231:ST524240 ACP524231:ACP524240 AML524231:AML524240 AWH524231:AWH524240 BGD524231:BGD524240 BPZ524231:BPZ524240 BZV524231:BZV524240 CJR524231:CJR524240 CTN524231:CTN524240 DDJ524231:DDJ524240 DNF524231:DNF524240 DXB524231:DXB524240 EGX524231:EGX524240 EQT524231:EQT524240 FAP524231:FAP524240 FKL524231:FKL524240 FUH524231:FUH524240 GED524231:GED524240 GNZ524231:GNZ524240 GXV524231:GXV524240 HHR524231:HHR524240 HRN524231:HRN524240 IBJ524231:IBJ524240 ILF524231:ILF524240 IVB524231:IVB524240 JEX524231:JEX524240 JOT524231:JOT524240 JYP524231:JYP524240 KIL524231:KIL524240 KSH524231:KSH524240 LCD524231:LCD524240 LLZ524231:LLZ524240 LVV524231:LVV524240 MFR524231:MFR524240 MPN524231:MPN524240 MZJ524231:MZJ524240 NJF524231:NJF524240 NTB524231:NTB524240 OCX524231:OCX524240 OMT524231:OMT524240 OWP524231:OWP524240 PGL524231:PGL524240 PQH524231:PQH524240 QAD524231:QAD524240 QJZ524231:QJZ524240 QTV524231:QTV524240 RDR524231:RDR524240 RNN524231:RNN524240 RXJ524231:RXJ524240 SHF524231:SHF524240 SRB524231:SRB524240 TAX524231:TAX524240 TKT524231:TKT524240 TUP524231:TUP524240 UEL524231:UEL524240 UOH524231:UOH524240 UYD524231:UYD524240 VHZ524231:VHZ524240 VRV524231:VRV524240 WBR524231:WBR524240 WLN524231:WLN524240 WVJ524231:WVJ524240 IX589767:IX589776 ST589767:ST589776 ACP589767:ACP589776 AML589767:AML589776 AWH589767:AWH589776 BGD589767:BGD589776 BPZ589767:BPZ589776 BZV589767:BZV589776 CJR589767:CJR589776 CTN589767:CTN589776 DDJ589767:DDJ589776 DNF589767:DNF589776 DXB589767:DXB589776 EGX589767:EGX589776 EQT589767:EQT589776 FAP589767:FAP589776 FKL589767:FKL589776 FUH589767:FUH589776 GED589767:GED589776 GNZ589767:GNZ589776 GXV589767:GXV589776 HHR589767:HHR589776 HRN589767:HRN589776 IBJ589767:IBJ589776 ILF589767:ILF589776 IVB589767:IVB589776 JEX589767:JEX589776 JOT589767:JOT589776 JYP589767:JYP589776 KIL589767:KIL589776 KSH589767:KSH589776 LCD589767:LCD589776 LLZ589767:LLZ589776 LVV589767:LVV589776 MFR589767:MFR589776 MPN589767:MPN589776 MZJ589767:MZJ589776 NJF589767:NJF589776 NTB589767:NTB589776 OCX589767:OCX589776 OMT589767:OMT589776 OWP589767:OWP589776 PGL589767:PGL589776 PQH589767:PQH589776 QAD589767:QAD589776 QJZ589767:QJZ589776 QTV589767:QTV589776 RDR589767:RDR589776 RNN589767:RNN589776 RXJ589767:RXJ589776 SHF589767:SHF589776 SRB589767:SRB589776 TAX589767:TAX589776 TKT589767:TKT589776 TUP589767:TUP589776 UEL589767:UEL589776 UOH589767:UOH589776 UYD589767:UYD589776 VHZ589767:VHZ589776 VRV589767:VRV589776 WBR589767:WBR589776 WLN589767:WLN589776 WVJ589767:WVJ589776 IX655303:IX655312 ST655303:ST655312 ACP655303:ACP655312 AML655303:AML655312 AWH655303:AWH655312 BGD655303:BGD655312 BPZ655303:BPZ655312 BZV655303:BZV655312 CJR655303:CJR655312 CTN655303:CTN655312 DDJ655303:DDJ655312 DNF655303:DNF655312 DXB655303:DXB655312 EGX655303:EGX655312 EQT655303:EQT655312 FAP655303:FAP655312 FKL655303:FKL655312 FUH655303:FUH655312 GED655303:GED655312 GNZ655303:GNZ655312 GXV655303:GXV655312 HHR655303:HHR655312 HRN655303:HRN655312 IBJ655303:IBJ655312 ILF655303:ILF655312 IVB655303:IVB655312 JEX655303:JEX655312 JOT655303:JOT655312 JYP655303:JYP655312 KIL655303:KIL655312 KSH655303:KSH655312 LCD655303:LCD655312 LLZ655303:LLZ655312 LVV655303:LVV655312 MFR655303:MFR655312 MPN655303:MPN655312 MZJ655303:MZJ655312 NJF655303:NJF655312 NTB655303:NTB655312 OCX655303:OCX655312 OMT655303:OMT655312 OWP655303:OWP655312 PGL655303:PGL655312 PQH655303:PQH655312 QAD655303:QAD655312 QJZ655303:QJZ655312 QTV655303:QTV655312 RDR655303:RDR655312 RNN655303:RNN655312 RXJ655303:RXJ655312 SHF655303:SHF655312 SRB655303:SRB655312 TAX655303:TAX655312 TKT655303:TKT655312 TUP655303:TUP655312 UEL655303:UEL655312 UOH655303:UOH655312 UYD655303:UYD655312 VHZ655303:VHZ655312 VRV655303:VRV655312 WBR655303:WBR655312 WLN655303:WLN655312 WVJ655303:WVJ655312 IX720839:IX720848 ST720839:ST720848 ACP720839:ACP720848 AML720839:AML720848 AWH720839:AWH720848 BGD720839:BGD720848 BPZ720839:BPZ720848 BZV720839:BZV720848 CJR720839:CJR720848 CTN720839:CTN720848 DDJ720839:DDJ720848 DNF720839:DNF720848 DXB720839:DXB720848 EGX720839:EGX720848 EQT720839:EQT720848 FAP720839:FAP720848 FKL720839:FKL720848 FUH720839:FUH720848 GED720839:GED720848 GNZ720839:GNZ720848 GXV720839:GXV720848 HHR720839:HHR720848 HRN720839:HRN720848 IBJ720839:IBJ720848 ILF720839:ILF720848 IVB720839:IVB720848 JEX720839:JEX720848 JOT720839:JOT720848 JYP720839:JYP720848 KIL720839:KIL720848 KSH720839:KSH720848 LCD720839:LCD720848 LLZ720839:LLZ720848 LVV720839:LVV720848 MFR720839:MFR720848 MPN720839:MPN720848 MZJ720839:MZJ720848 NJF720839:NJF720848 NTB720839:NTB720848 OCX720839:OCX720848 OMT720839:OMT720848 OWP720839:OWP720848 PGL720839:PGL720848 PQH720839:PQH720848 QAD720839:QAD720848 QJZ720839:QJZ720848 QTV720839:QTV720848 RDR720839:RDR720848 RNN720839:RNN720848 RXJ720839:RXJ720848 SHF720839:SHF720848 SRB720839:SRB720848 TAX720839:TAX720848 TKT720839:TKT720848 TUP720839:TUP720848 UEL720839:UEL720848 UOH720839:UOH720848 UYD720839:UYD720848 VHZ720839:VHZ720848 VRV720839:VRV720848 WBR720839:WBR720848 WLN720839:WLN720848 WVJ720839:WVJ720848 IX786375:IX786384 ST786375:ST786384 ACP786375:ACP786384 AML786375:AML786384 AWH786375:AWH786384 BGD786375:BGD786384 BPZ786375:BPZ786384 BZV786375:BZV786384 CJR786375:CJR786384 CTN786375:CTN786384 DDJ786375:DDJ786384 DNF786375:DNF786384 DXB786375:DXB786384 EGX786375:EGX786384 EQT786375:EQT786384 FAP786375:FAP786384 FKL786375:FKL786384 FUH786375:FUH786384 GED786375:GED786384 GNZ786375:GNZ786384 GXV786375:GXV786384 HHR786375:HHR786384 HRN786375:HRN786384 IBJ786375:IBJ786384 ILF786375:ILF786384 IVB786375:IVB786384 JEX786375:JEX786384 JOT786375:JOT786384 JYP786375:JYP786384 KIL786375:KIL786384 KSH786375:KSH786384 LCD786375:LCD786384 LLZ786375:LLZ786384 LVV786375:LVV786384 MFR786375:MFR786384 MPN786375:MPN786384 MZJ786375:MZJ786384 NJF786375:NJF786384 NTB786375:NTB786384 OCX786375:OCX786384 OMT786375:OMT786384 OWP786375:OWP786384 PGL786375:PGL786384 PQH786375:PQH786384 QAD786375:QAD786384 QJZ786375:QJZ786384 QTV786375:QTV786384 RDR786375:RDR786384 RNN786375:RNN786384 RXJ786375:RXJ786384 SHF786375:SHF786384 SRB786375:SRB786384 TAX786375:TAX786384 TKT786375:TKT786384 TUP786375:TUP786384 UEL786375:UEL786384 UOH786375:UOH786384 UYD786375:UYD786384 VHZ786375:VHZ786384 VRV786375:VRV786384 WBR786375:WBR786384 WLN786375:WLN786384 WVJ786375:WVJ786384 IX851911:IX851920 ST851911:ST851920 ACP851911:ACP851920 AML851911:AML851920 AWH851911:AWH851920 BGD851911:BGD851920 BPZ851911:BPZ851920 BZV851911:BZV851920 CJR851911:CJR851920 CTN851911:CTN851920 DDJ851911:DDJ851920 DNF851911:DNF851920 DXB851911:DXB851920 EGX851911:EGX851920 EQT851911:EQT851920 FAP851911:FAP851920 FKL851911:FKL851920 FUH851911:FUH851920 GED851911:GED851920 GNZ851911:GNZ851920 GXV851911:GXV851920 HHR851911:HHR851920 HRN851911:HRN851920 IBJ851911:IBJ851920 ILF851911:ILF851920 IVB851911:IVB851920 JEX851911:JEX851920 JOT851911:JOT851920 JYP851911:JYP851920 KIL851911:KIL851920 KSH851911:KSH851920 LCD851911:LCD851920 LLZ851911:LLZ851920 LVV851911:LVV851920 MFR851911:MFR851920 MPN851911:MPN851920 MZJ851911:MZJ851920 NJF851911:NJF851920 NTB851911:NTB851920 OCX851911:OCX851920 OMT851911:OMT851920 OWP851911:OWP851920 PGL851911:PGL851920 PQH851911:PQH851920 QAD851911:QAD851920 QJZ851911:QJZ851920 QTV851911:QTV851920 RDR851911:RDR851920 RNN851911:RNN851920 RXJ851911:RXJ851920 SHF851911:SHF851920 SRB851911:SRB851920 TAX851911:TAX851920 TKT851911:TKT851920 TUP851911:TUP851920 UEL851911:UEL851920 UOH851911:UOH851920 UYD851911:UYD851920 VHZ851911:VHZ851920 VRV851911:VRV851920 WBR851911:WBR851920 WLN851911:WLN851920 WVJ851911:WVJ851920 IX917447:IX917456 ST917447:ST917456 ACP917447:ACP917456 AML917447:AML917456 AWH917447:AWH917456 BGD917447:BGD917456 BPZ917447:BPZ917456 BZV917447:BZV917456 CJR917447:CJR917456 CTN917447:CTN917456 DDJ917447:DDJ917456 DNF917447:DNF917456 DXB917447:DXB917456 EGX917447:EGX917456 EQT917447:EQT917456 FAP917447:FAP917456 FKL917447:FKL917456 FUH917447:FUH917456 GED917447:GED917456 GNZ917447:GNZ917456 GXV917447:GXV917456 HHR917447:HHR917456 HRN917447:HRN917456 IBJ917447:IBJ917456 ILF917447:ILF917456 IVB917447:IVB917456 JEX917447:JEX917456 JOT917447:JOT917456 JYP917447:JYP917456 KIL917447:KIL917456 KSH917447:KSH917456 LCD917447:LCD917456 LLZ917447:LLZ917456 LVV917447:LVV917456 MFR917447:MFR917456 MPN917447:MPN917456 MZJ917447:MZJ917456 NJF917447:NJF917456 NTB917447:NTB917456 OCX917447:OCX917456 OMT917447:OMT917456 OWP917447:OWP917456 PGL917447:PGL917456 PQH917447:PQH917456 QAD917447:QAD917456 QJZ917447:QJZ917456 QTV917447:QTV917456 RDR917447:RDR917456 RNN917447:RNN917456 RXJ917447:RXJ917456 SHF917447:SHF917456 SRB917447:SRB917456 TAX917447:TAX917456 TKT917447:TKT917456 TUP917447:TUP917456 UEL917447:UEL917456 UOH917447:UOH917456 UYD917447:UYD917456 VHZ917447:VHZ917456 VRV917447:VRV917456 WBR917447:WBR917456 WLN917447:WLN917456 WVJ917447:WVJ917456 IX982983:IX982992 ST982983:ST982992 ACP982983:ACP982992 AML982983:AML982992 AWH982983:AWH982992 BGD982983:BGD982992 BPZ982983:BPZ982992 BZV982983:BZV982992 CJR982983:CJR982992 CTN982983:CTN982992 DDJ982983:DDJ982992 DNF982983:DNF982992 DXB982983:DXB982992 EGX982983:EGX982992 EQT982983:EQT982992 FAP982983:FAP982992 FKL982983:FKL982992 FUH982983:FUH982992 GED982983:GED982992 GNZ982983:GNZ982992 GXV982983:GXV982992 HHR982983:HHR982992 HRN982983:HRN982992 IBJ982983:IBJ982992 ILF982983:ILF982992 IVB982983:IVB982992 JEX982983:JEX982992 JOT982983:JOT982992 JYP982983:JYP982992 KIL982983:KIL982992 KSH982983:KSH982992 LCD982983:LCD982992 LLZ982983:LLZ982992 LVV982983:LVV982992 MFR982983:MFR982992 MPN982983:MPN982992 MZJ982983:MZJ982992 NJF982983:NJF982992 NTB982983:NTB982992 OCX982983:OCX982992 OMT982983:OMT982992 OWP982983:OWP982992 PGL982983:PGL982992 PQH982983:PQH982992 QAD982983:QAD982992 QJZ982983:QJZ982992 QTV982983:QTV982992 RDR982983:RDR982992 RNN982983:RNN982992 RXJ982983:RXJ982992 SHF982983:SHF982992 SRB982983:SRB982992 TAX982983:TAX982992 TKT982983:TKT982992 TUP982983:TUP982992 UEL982983:UEL982992 UOH982983:UOH982992 UYD982983:UYD982992 VHZ982983:VHZ982992 VRV982983:VRV982992 WBR982983:WBR982992 WLN982983:WLN982992 WVJ982983:WVJ982992 IX65490:IX65498 ST65490:ST65498 ACP65490:ACP65498 AML65490:AML65498 AWH65490:AWH65498 BGD65490:BGD65498 BPZ65490:BPZ65498 BZV65490:BZV65498 CJR65490:CJR65498 CTN65490:CTN65498 DDJ65490:DDJ65498 DNF65490:DNF65498 DXB65490:DXB65498 EGX65490:EGX65498 EQT65490:EQT65498 FAP65490:FAP65498 FKL65490:FKL65498 FUH65490:FUH65498 GED65490:GED65498 GNZ65490:GNZ65498 GXV65490:GXV65498 HHR65490:HHR65498 HRN65490:HRN65498 IBJ65490:IBJ65498 ILF65490:ILF65498 IVB65490:IVB65498 JEX65490:JEX65498 JOT65490:JOT65498 JYP65490:JYP65498 KIL65490:KIL65498 KSH65490:KSH65498 LCD65490:LCD65498 LLZ65490:LLZ65498 LVV65490:LVV65498 MFR65490:MFR65498 MPN65490:MPN65498 MZJ65490:MZJ65498 NJF65490:NJF65498 NTB65490:NTB65498 OCX65490:OCX65498 OMT65490:OMT65498 OWP65490:OWP65498 PGL65490:PGL65498 PQH65490:PQH65498 QAD65490:QAD65498 QJZ65490:QJZ65498 QTV65490:QTV65498 RDR65490:RDR65498 RNN65490:RNN65498 RXJ65490:RXJ65498 SHF65490:SHF65498 SRB65490:SRB65498 TAX65490:TAX65498 TKT65490:TKT65498 TUP65490:TUP65498 UEL65490:UEL65498 UOH65490:UOH65498 UYD65490:UYD65498 VHZ65490:VHZ65498 VRV65490:VRV65498 WBR65490:WBR65498 WLN65490:WLN65498 WVJ65490:WVJ65498 IX131026:IX131034 ST131026:ST131034 ACP131026:ACP131034 AML131026:AML131034 AWH131026:AWH131034 BGD131026:BGD131034 BPZ131026:BPZ131034 BZV131026:BZV131034 CJR131026:CJR131034 CTN131026:CTN131034 DDJ131026:DDJ131034 DNF131026:DNF131034 DXB131026:DXB131034 EGX131026:EGX131034 EQT131026:EQT131034 FAP131026:FAP131034 FKL131026:FKL131034 FUH131026:FUH131034 GED131026:GED131034 GNZ131026:GNZ131034 GXV131026:GXV131034 HHR131026:HHR131034 HRN131026:HRN131034 IBJ131026:IBJ131034 ILF131026:ILF131034 IVB131026:IVB131034 JEX131026:JEX131034 JOT131026:JOT131034 JYP131026:JYP131034 KIL131026:KIL131034 KSH131026:KSH131034 LCD131026:LCD131034 LLZ131026:LLZ131034 LVV131026:LVV131034 MFR131026:MFR131034 MPN131026:MPN131034 MZJ131026:MZJ131034 NJF131026:NJF131034 NTB131026:NTB131034 OCX131026:OCX131034 OMT131026:OMT131034 OWP131026:OWP131034 PGL131026:PGL131034 PQH131026:PQH131034 QAD131026:QAD131034 QJZ131026:QJZ131034 QTV131026:QTV131034 RDR131026:RDR131034 RNN131026:RNN131034 RXJ131026:RXJ131034 SHF131026:SHF131034 SRB131026:SRB131034 TAX131026:TAX131034 TKT131026:TKT131034 TUP131026:TUP131034 UEL131026:UEL131034 UOH131026:UOH131034 UYD131026:UYD131034 VHZ131026:VHZ131034 VRV131026:VRV131034 WBR131026:WBR131034 WLN131026:WLN131034 WVJ131026:WVJ131034 IX196562:IX196570 ST196562:ST196570 ACP196562:ACP196570 AML196562:AML196570 AWH196562:AWH196570 BGD196562:BGD196570 BPZ196562:BPZ196570 BZV196562:BZV196570 CJR196562:CJR196570 CTN196562:CTN196570 DDJ196562:DDJ196570 DNF196562:DNF196570 DXB196562:DXB196570 EGX196562:EGX196570 EQT196562:EQT196570 FAP196562:FAP196570 FKL196562:FKL196570 FUH196562:FUH196570 GED196562:GED196570 GNZ196562:GNZ196570 GXV196562:GXV196570 HHR196562:HHR196570 HRN196562:HRN196570 IBJ196562:IBJ196570 ILF196562:ILF196570 IVB196562:IVB196570 JEX196562:JEX196570 JOT196562:JOT196570 JYP196562:JYP196570 KIL196562:KIL196570 KSH196562:KSH196570 LCD196562:LCD196570 LLZ196562:LLZ196570 LVV196562:LVV196570 MFR196562:MFR196570 MPN196562:MPN196570 MZJ196562:MZJ196570 NJF196562:NJF196570 NTB196562:NTB196570 OCX196562:OCX196570 OMT196562:OMT196570 OWP196562:OWP196570 PGL196562:PGL196570 PQH196562:PQH196570 QAD196562:QAD196570 QJZ196562:QJZ196570 QTV196562:QTV196570 RDR196562:RDR196570 RNN196562:RNN196570 RXJ196562:RXJ196570 SHF196562:SHF196570 SRB196562:SRB196570 TAX196562:TAX196570 TKT196562:TKT196570 TUP196562:TUP196570 UEL196562:UEL196570 UOH196562:UOH196570 UYD196562:UYD196570 VHZ196562:VHZ196570 VRV196562:VRV196570 WBR196562:WBR196570 WLN196562:WLN196570 WVJ196562:WVJ196570 IX262098:IX262106 ST262098:ST262106 ACP262098:ACP262106 AML262098:AML262106 AWH262098:AWH262106 BGD262098:BGD262106 BPZ262098:BPZ262106 BZV262098:BZV262106 CJR262098:CJR262106 CTN262098:CTN262106 DDJ262098:DDJ262106 DNF262098:DNF262106 DXB262098:DXB262106 EGX262098:EGX262106 EQT262098:EQT262106 FAP262098:FAP262106 FKL262098:FKL262106 FUH262098:FUH262106 GED262098:GED262106 GNZ262098:GNZ262106 GXV262098:GXV262106 HHR262098:HHR262106 HRN262098:HRN262106 IBJ262098:IBJ262106 ILF262098:ILF262106 IVB262098:IVB262106 JEX262098:JEX262106 JOT262098:JOT262106 JYP262098:JYP262106 KIL262098:KIL262106 KSH262098:KSH262106 LCD262098:LCD262106 LLZ262098:LLZ262106 LVV262098:LVV262106 MFR262098:MFR262106 MPN262098:MPN262106 MZJ262098:MZJ262106 NJF262098:NJF262106 NTB262098:NTB262106 OCX262098:OCX262106 OMT262098:OMT262106 OWP262098:OWP262106 PGL262098:PGL262106 PQH262098:PQH262106 QAD262098:QAD262106 QJZ262098:QJZ262106 QTV262098:QTV262106 RDR262098:RDR262106 RNN262098:RNN262106 RXJ262098:RXJ262106 SHF262098:SHF262106 SRB262098:SRB262106 TAX262098:TAX262106 TKT262098:TKT262106 TUP262098:TUP262106 UEL262098:UEL262106 UOH262098:UOH262106 UYD262098:UYD262106 VHZ262098:VHZ262106 VRV262098:VRV262106 WBR262098:WBR262106 WLN262098:WLN262106 WVJ262098:WVJ262106 IX327634:IX327642 ST327634:ST327642 ACP327634:ACP327642 AML327634:AML327642 AWH327634:AWH327642 BGD327634:BGD327642 BPZ327634:BPZ327642 BZV327634:BZV327642 CJR327634:CJR327642 CTN327634:CTN327642 DDJ327634:DDJ327642 DNF327634:DNF327642 DXB327634:DXB327642 EGX327634:EGX327642 EQT327634:EQT327642 FAP327634:FAP327642 FKL327634:FKL327642 FUH327634:FUH327642 GED327634:GED327642 GNZ327634:GNZ327642 GXV327634:GXV327642 HHR327634:HHR327642 HRN327634:HRN327642 IBJ327634:IBJ327642 ILF327634:ILF327642 IVB327634:IVB327642 JEX327634:JEX327642 JOT327634:JOT327642 JYP327634:JYP327642 KIL327634:KIL327642 KSH327634:KSH327642 LCD327634:LCD327642 LLZ327634:LLZ327642 LVV327634:LVV327642 MFR327634:MFR327642 MPN327634:MPN327642 MZJ327634:MZJ327642 NJF327634:NJF327642 NTB327634:NTB327642 OCX327634:OCX327642 OMT327634:OMT327642 OWP327634:OWP327642 PGL327634:PGL327642 PQH327634:PQH327642 QAD327634:QAD327642 QJZ327634:QJZ327642 QTV327634:QTV327642 RDR327634:RDR327642 RNN327634:RNN327642 RXJ327634:RXJ327642 SHF327634:SHF327642 SRB327634:SRB327642 TAX327634:TAX327642 TKT327634:TKT327642 TUP327634:TUP327642 UEL327634:UEL327642 UOH327634:UOH327642 UYD327634:UYD327642 VHZ327634:VHZ327642 VRV327634:VRV327642 WBR327634:WBR327642 WLN327634:WLN327642 WVJ327634:WVJ327642 IX393170:IX393178 ST393170:ST393178 ACP393170:ACP393178 AML393170:AML393178 AWH393170:AWH393178 BGD393170:BGD393178 BPZ393170:BPZ393178 BZV393170:BZV393178 CJR393170:CJR393178 CTN393170:CTN393178 DDJ393170:DDJ393178 DNF393170:DNF393178 DXB393170:DXB393178 EGX393170:EGX393178 EQT393170:EQT393178 FAP393170:FAP393178 FKL393170:FKL393178 FUH393170:FUH393178 GED393170:GED393178 GNZ393170:GNZ393178 GXV393170:GXV393178 HHR393170:HHR393178 HRN393170:HRN393178 IBJ393170:IBJ393178 ILF393170:ILF393178 IVB393170:IVB393178 JEX393170:JEX393178 JOT393170:JOT393178 JYP393170:JYP393178 KIL393170:KIL393178 KSH393170:KSH393178 LCD393170:LCD393178 LLZ393170:LLZ393178 LVV393170:LVV393178 MFR393170:MFR393178 MPN393170:MPN393178 MZJ393170:MZJ393178 NJF393170:NJF393178 NTB393170:NTB393178 OCX393170:OCX393178 OMT393170:OMT393178 OWP393170:OWP393178 PGL393170:PGL393178 PQH393170:PQH393178 QAD393170:QAD393178 QJZ393170:QJZ393178 QTV393170:QTV393178 RDR393170:RDR393178 RNN393170:RNN393178 RXJ393170:RXJ393178 SHF393170:SHF393178 SRB393170:SRB393178 TAX393170:TAX393178 TKT393170:TKT393178 TUP393170:TUP393178 UEL393170:UEL393178 UOH393170:UOH393178 UYD393170:UYD393178 VHZ393170:VHZ393178 VRV393170:VRV393178 WBR393170:WBR393178 WLN393170:WLN393178 WVJ393170:WVJ393178 IX458706:IX458714 ST458706:ST458714 ACP458706:ACP458714 AML458706:AML458714 AWH458706:AWH458714 BGD458706:BGD458714 BPZ458706:BPZ458714 BZV458706:BZV458714 CJR458706:CJR458714 CTN458706:CTN458714 DDJ458706:DDJ458714 DNF458706:DNF458714 DXB458706:DXB458714 EGX458706:EGX458714 EQT458706:EQT458714 FAP458706:FAP458714 FKL458706:FKL458714 FUH458706:FUH458714 GED458706:GED458714 GNZ458706:GNZ458714 GXV458706:GXV458714 HHR458706:HHR458714 HRN458706:HRN458714 IBJ458706:IBJ458714 ILF458706:ILF458714 IVB458706:IVB458714 JEX458706:JEX458714 JOT458706:JOT458714 JYP458706:JYP458714 KIL458706:KIL458714 KSH458706:KSH458714 LCD458706:LCD458714 LLZ458706:LLZ458714 LVV458706:LVV458714 MFR458706:MFR458714 MPN458706:MPN458714 MZJ458706:MZJ458714 NJF458706:NJF458714 NTB458706:NTB458714 OCX458706:OCX458714 OMT458706:OMT458714 OWP458706:OWP458714 PGL458706:PGL458714 PQH458706:PQH458714 QAD458706:QAD458714 QJZ458706:QJZ458714 QTV458706:QTV458714 RDR458706:RDR458714 RNN458706:RNN458714 RXJ458706:RXJ458714 SHF458706:SHF458714 SRB458706:SRB458714 TAX458706:TAX458714 TKT458706:TKT458714 TUP458706:TUP458714 UEL458706:UEL458714 UOH458706:UOH458714 UYD458706:UYD458714 VHZ458706:VHZ458714 VRV458706:VRV458714 WBR458706:WBR458714 WLN458706:WLN458714 WVJ458706:WVJ458714 IX524242:IX524250 ST524242:ST524250 ACP524242:ACP524250 AML524242:AML524250 AWH524242:AWH524250 BGD524242:BGD524250 BPZ524242:BPZ524250 BZV524242:BZV524250 CJR524242:CJR524250 CTN524242:CTN524250 DDJ524242:DDJ524250 DNF524242:DNF524250 DXB524242:DXB524250 EGX524242:EGX524250 EQT524242:EQT524250 FAP524242:FAP524250 FKL524242:FKL524250 FUH524242:FUH524250 GED524242:GED524250 GNZ524242:GNZ524250 GXV524242:GXV524250 HHR524242:HHR524250 HRN524242:HRN524250 IBJ524242:IBJ524250 ILF524242:ILF524250 IVB524242:IVB524250 JEX524242:JEX524250 JOT524242:JOT524250 JYP524242:JYP524250 KIL524242:KIL524250 KSH524242:KSH524250 LCD524242:LCD524250 LLZ524242:LLZ524250 LVV524242:LVV524250 MFR524242:MFR524250 MPN524242:MPN524250 MZJ524242:MZJ524250 NJF524242:NJF524250 NTB524242:NTB524250 OCX524242:OCX524250 OMT524242:OMT524250 OWP524242:OWP524250 PGL524242:PGL524250 PQH524242:PQH524250 QAD524242:QAD524250 QJZ524242:QJZ524250 QTV524242:QTV524250 RDR524242:RDR524250 RNN524242:RNN524250 RXJ524242:RXJ524250 SHF524242:SHF524250 SRB524242:SRB524250 TAX524242:TAX524250 TKT524242:TKT524250 TUP524242:TUP524250 UEL524242:UEL524250 UOH524242:UOH524250 UYD524242:UYD524250 VHZ524242:VHZ524250 VRV524242:VRV524250 WBR524242:WBR524250 WLN524242:WLN524250 WVJ524242:WVJ524250 IX589778:IX589786 ST589778:ST589786 ACP589778:ACP589786 AML589778:AML589786 AWH589778:AWH589786 BGD589778:BGD589786 BPZ589778:BPZ589786 BZV589778:BZV589786 CJR589778:CJR589786 CTN589778:CTN589786 DDJ589778:DDJ589786 DNF589778:DNF589786 DXB589778:DXB589786 EGX589778:EGX589786 EQT589778:EQT589786 FAP589778:FAP589786 FKL589778:FKL589786 FUH589778:FUH589786 GED589778:GED589786 GNZ589778:GNZ589786 GXV589778:GXV589786 HHR589778:HHR589786 HRN589778:HRN589786 IBJ589778:IBJ589786 ILF589778:ILF589786 IVB589778:IVB589786 JEX589778:JEX589786 JOT589778:JOT589786 JYP589778:JYP589786 KIL589778:KIL589786 KSH589778:KSH589786 LCD589778:LCD589786 LLZ589778:LLZ589786 LVV589778:LVV589786 MFR589778:MFR589786 MPN589778:MPN589786 MZJ589778:MZJ589786 NJF589778:NJF589786 NTB589778:NTB589786 OCX589778:OCX589786 OMT589778:OMT589786 OWP589778:OWP589786 PGL589778:PGL589786 PQH589778:PQH589786 QAD589778:QAD589786 QJZ589778:QJZ589786 QTV589778:QTV589786 RDR589778:RDR589786 RNN589778:RNN589786 RXJ589778:RXJ589786 SHF589778:SHF589786 SRB589778:SRB589786 TAX589778:TAX589786 TKT589778:TKT589786 TUP589778:TUP589786 UEL589778:UEL589786 UOH589778:UOH589786 UYD589778:UYD589786 VHZ589778:VHZ589786 VRV589778:VRV589786 WBR589778:WBR589786 WLN589778:WLN589786 WVJ589778:WVJ589786 IX655314:IX655322 ST655314:ST655322 ACP655314:ACP655322 AML655314:AML655322 AWH655314:AWH655322 BGD655314:BGD655322 BPZ655314:BPZ655322 BZV655314:BZV655322 CJR655314:CJR655322 CTN655314:CTN655322 DDJ655314:DDJ655322 DNF655314:DNF655322 DXB655314:DXB655322 EGX655314:EGX655322 EQT655314:EQT655322 FAP655314:FAP655322 FKL655314:FKL655322 FUH655314:FUH655322 GED655314:GED655322 GNZ655314:GNZ655322 GXV655314:GXV655322 HHR655314:HHR655322 HRN655314:HRN655322 IBJ655314:IBJ655322 ILF655314:ILF655322 IVB655314:IVB655322 JEX655314:JEX655322 JOT655314:JOT655322 JYP655314:JYP655322 KIL655314:KIL655322 KSH655314:KSH655322 LCD655314:LCD655322 LLZ655314:LLZ655322 LVV655314:LVV655322 MFR655314:MFR655322 MPN655314:MPN655322 MZJ655314:MZJ655322 NJF655314:NJF655322 NTB655314:NTB655322 OCX655314:OCX655322 OMT655314:OMT655322 OWP655314:OWP655322 PGL655314:PGL655322 PQH655314:PQH655322 QAD655314:QAD655322 QJZ655314:QJZ655322 QTV655314:QTV655322 RDR655314:RDR655322 RNN655314:RNN655322 RXJ655314:RXJ655322 SHF655314:SHF655322 SRB655314:SRB655322 TAX655314:TAX655322 TKT655314:TKT655322 TUP655314:TUP655322 UEL655314:UEL655322 UOH655314:UOH655322 UYD655314:UYD655322 VHZ655314:VHZ655322 VRV655314:VRV655322 WBR655314:WBR655322 WLN655314:WLN655322 WVJ655314:WVJ655322 IX720850:IX720858 ST720850:ST720858 ACP720850:ACP720858 AML720850:AML720858 AWH720850:AWH720858 BGD720850:BGD720858 BPZ720850:BPZ720858 BZV720850:BZV720858 CJR720850:CJR720858 CTN720850:CTN720858 DDJ720850:DDJ720858 DNF720850:DNF720858 DXB720850:DXB720858 EGX720850:EGX720858 EQT720850:EQT720858 FAP720850:FAP720858 FKL720850:FKL720858 FUH720850:FUH720858 GED720850:GED720858 GNZ720850:GNZ720858 GXV720850:GXV720858 HHR720850:HHR720858 HRN720850:HRN720858 IBJ720850:IBJ720858 ILF720850:ILF720858 IVB720850:IVB720858 JEX720850:JEX720858 JOT720850:JOT720858 JYP720850:JYP720858 KIL720850:KIL720858 KSH720850:KSH720858 LCD720850:LCD720858 LLZ720850:LLZ720858 LVV720850:LVV720858 MFR720850:MFR720858 MPN720850:MPN720858 MZJ720850:MZJ720858 NJF720850:NJF720858 NTB720850:NTB720858 OCX720850:OCX720858 OMT720850:OMT720858 OWP720850:OWP720858 PGL720850:PGL720858 PQH720850:PQH720858 QAD720850:QAD720858 QJZ720850:QJZ720858 QTV720850:QTV720858 RDR720850:RDR720858 RNN720850:RNN720858 RXJ720850:RXJ720858 SHF720850:SHF720858 SRB720850:SRB720858 TAX720850:TAX720858 TKT720850:TKT720858 TUP720850:TUP720858 UEL720850:UEL720858 UOH720850:UOH720858 UYD720850:UYD720858 VHZ720850:VHZ720858 VRV720850:VRV720858 WBR720850:WBR720858 WLN720850:WLN720858 WVJ720850:WVJ720858 IX786386:IX786394 ST786386:ST786394 ACP786386:ACP786394 AML786386:AML786394 AWH786386:AWH786394 BGD786386:BGD786394 BPZ786386:BPZ786394 BZV786386:BZV786394 CJR786386:CJR786394 CTN786386:CTN786394 DDJ786386:DDJ786394 DNF786386:DNF786394 DXB786386:DXB786394 EGX786386:EGX786394 EQT786386:EQT786394 FAP786386:FAP786394 FKL786386:FKL786394 FUH786386:FUH786394 GED786386:GED786394 GNZ786386:GNZ786394 GXV786386:GXV786394 HHR786386:HHR786394 HRN786386:HRN786394 IBJ786386:IBJ786394 ILF786386:ILF786394 IVB786386:IVB786394 JEX786386:JEX786394 JOT786386:JOT786394 JYP786386:JYP786394 KIL786386:KIL786394 KSH786386:KSH786394 LCD786386:LCD786394 LLZ786386:LLZ786394 LVV786386:LVV786394 MFR786386:MFR786394 MPN786386:MPN786394 MZJ786386:MZJ786394 NJF786386:NJF786394 NTB786386:NTB786394 OCX786386:OCX786394 OMT786386:OMT786394 OWP786386:OWP786394 PGL786386:PGL786394 PQH786386:PQH786394 QAD786386:QAD786394 QJZ786386:QJZ786394 QTV786386:QTV786394 RDR786386:RDR786394 RNN786386:RNN786394 RXJ786386:RXJ786394 SHF786386:SHF786394 SRB786386:SRB786394 TAX786386:TAX786394 TKT786386:TKT786394 TUP786386:TUP786394 UEL786386:UEL786394 UOH786386:UOH786394 UYD786386:UYD786394 VHZ786386:VHZ786394 VRV786386:VRV786394 WBR786386:WBR786394 WLN786386:WLN786394 WVJ786386:WVJ786394 IX851922:IX851930 ST851922:ST851930 ACP851922:ACP851930 AML851922:AML851930 AWH851922:AWH851930 BGD851922:BGD851930 BPZ851922:BPZ851930 BZV851922:BZV851930 CJR851922:CJR851930 CTN851922:CTN851930 DDJ851922:DDJ851930 DNF851922:DNF851930 DXB851922:DXB851930 EGX851922:EGX851930 EQT851922:EQT851930 FAP851922:FAP851930 FKL851922:FKL851930 FUH851922:FUH851930 GED851922:GED851930 GNZ851922:GNZ851930 GXV851922:GXV851930 HHR851922:HHR851930 HRN851922:HRN851930 IBJ851922:IBJ851930 ILF851922:ILF851930 IVB851922:IVB851930 JEX851922:JEX851930 JOT851922:JOT851930 JYP851922:JYP851930 KIL851922:KIL851930 KSH851922:KSH851930 LCD851922:LCD851930 LLZ851922:LLZ851930 LVV851922:LVV851930 MFR851922:MFR851930 MPN851922:MPN851930 MZJ851922:MZJ851930 NJF851922:NJF851930 NTB851922:NTB851930 OCX851922:OCX851930 OMT851922:OMT851930 OWP851922:OWP851930 PGL851922:PGL851930 PQH851922:PQH851930 QAD851922:QAD851930 QJZ851922:QJZ851930 QTV851922:QTV851930 RDR851922:RDR851930 RNN851922:RNN851930 RXJ851922:RXJ851930 SHF851922:SHF851930 SRB851922:SRB851930 TAX851922:TAX851930 TKT851922:TKT851930 TUP851922:TUP851930 UEL851922:UEL851930 UOH851922:UOH851930 UYD851922:UYD851930 VHZ851922:VHZ851930 VRV851922:VRV851930 WBR851922:WBR851930 WLN851922:WLN851930 WVJ851922:WVJ851930 IX917458:IX917466 ST917458:ST917466 ACP917458:ACP917466 AML917458:AML917466 AWH917458:AWH917466 BGD917458:BGD917466 BPZ917458:BPZ917466 BZV917458:BZV917466 CJR917458:CJR917466 CTN917458:CTN917466 DDJ917458:DDJ917466 DNF917458:DNF917466 DXB917458:DXB917466 EGX917458:EGX917466 EQT917458:EQT917466 FAP917458:FAP917466 FKL917458:FKL917466 FUH917458:FUH917466 GED917458:GED917466 GNZ917458:GNZ917466 GXV917458:GXV917466 HHR917458:HHR917466 HRN917458:HRN917466 IBJ917458:IBJ917466 ILF917458:ILF917466 IVB917458:IVB917466 JEX917458:JEX917466 JOT917458:JOT917466 JYP917458:JYP917466 KIL917458:KIL917466 KSH917458:KSH917466 LCD917458:LCD917466 LLZ917458:LLZ917466 LVV917458:LVV917466 MFR917458:MFR917466 MPN917458:MPN917466 MZJ917458:MZJ917466 NJF917458:NJF917466 NTB917458:NTB917466 OCX917458:OCX917466 OMT917458:OMT917466 OWP917458:OWP917466 PGL917458:PGL917466 PQH917458:PQH917466 QAD917458:QAD917466 QJZ917458:QJZ917466 QTV917458:QTV917466 RDR917458:RDR917466 RNN917458:RNN917466 RXJ917458:RXJ917466 SHF917458:SHF917466 SRB917458:SRB917466 TAX917458:TAX917466 TKT917458:TKT917466 TUP917458:TUP917466 UEL917458:UEL917466 UOH917458:UOH917466 UYD917458:UYD917466 VHZ917458:VHZ917466 VRV917458:VRV917466 WBR917458:WBR917466 WLN917458:WLN917466 WVJ917458:WVJ917466 IX982994:IX983002 ST982994:ST983002 ACP982994:ACP983002 AML982994:AML983002 AWH982994:AWH983002 BGD982994:BGD983002 BPZ982994:BPZ983002 BZV982994:BZV983002 CJR982994:CJR983002 CTN982994:CTN983002 DDJ982994:DDJ983002 DNF982994:DNF983002 DXB982994:DXB983002 EGX982994:EGX983002 EQT982994:EQT983002 FAP982994:FAP983002 FKL982994:FKL983002 FUH982994:FUH983002 GED982994:GED983002 GNZ982994:GNZ983002 GXV982994:GXV983002 HHR982994:HHR983002 HRN982994:HRN983002 IBJ982994:IBJ983002 ILF982994:ILF983002 IVB982994:IVB983002 JEX982994:JEX983002 JOT982994:JOT983002 JYP982994:JYP983002 KIL982994:KIL983002 KSH982994:KSH983002 LCD982994:LCD983002 LLZ982994:LLZ983002 LVV982994:LVV983002 MFR982994:MFR983002 MPN982994:MPN983002 MZJ982994:MZJ983002 NJF982994:NJF983002 NTB982994:NTB983002 OCX982994:OCX983002 OMT982994:OMT983002 OWP982994:OWP983002 PGL982994:PGL983002 PQH982994:PQH983002 QAD982994:QAD983002 QJZ982994:QJZ983002 QTV982994:QTV983002 RDR982994:RDR983002 RNN982994:RNN983002 RXJ982994:RXJ983002 SHF982994:SHF983002 SRB982994:SRB983002 TAX982994:TAX983002 TKT982994:TKT983002 TUP982994:TUP983002 UEL982994:UEL983002 UOH982994:UOH983002 UYD982994:UYD983002 VHZ982994:VHZ983002 VRV982994:VRV983002 WBR982994:WBR983002 WLN982994:WLN983002 WVJ982994:WVJ983002 B65469:B65470 IW65469:IW65470 SS65469:SS65470 ACO65469:ACO65470 AMK65469:AMK65470 AWG65469:AWG65470 BGC65469:BGC65470 BPY65469:BPY65470 BZU65469:BZU65470 CJQ65469:CJQ65470 CTM65469:CTM65470 DDI65469:DDI65470 DNE65469:DNE65470 DXA65469:DXA65470 EGW65469:EGW65470 EQS65469:EQS65470 FAO65469:FAO65470 FKK65469:FKK65470 FUG65469:FUG65470 GEC65469:GEC65470 GNY65469:GNY65470 GXU65469:GXU65470 HHQ65469:HHQ65470 HRM65469:HRM65470 IBI65469:IBI65470 ILE65469:ILE65470 IVA65469:IVA65470 JEW65469:JEW65470 JOS65469:JOS65470 JYO65469:JYO65470 KIK65469:KIK65470 KSG65469:KSG65470 LCC65469:LCC65470 LLY65469:LLY65470 LVU65469:LVU65470 MFQ65469:MFQ65470 MPM65469:MPM65470 MZI65469:MZI65470 NJE65469:NJE65470 NTA65469:NTA65470 OCW65469:OCW65470 OMS65469:OMS65470 OWO65469:OWO65470 PGK65469:PGK65470 PQG65469:PQG65470 QAC65469:QAC65470 QJY65469:QJY65470 QTU65469:QTU65470 RDQ65469:RDQ65470 RNM65469:RNM65470 RXI65469:RXI65470 SHE65469:SHE65470 SRA65469:SRA65470 TAW65469:TAW65470 TKS65469:TKS65470 TUO65469:TUO65470 UEK65469:UEK65470 UOG65469:UOG65470 UYC65469:UYC65470 VHY65469:VHY65470 VRU65469:VRU65470 WBQ65469:WBQ65470 WLM65469:WLM65470 WVI65469:WVI65470 B131005:B131006 IW131005:IW131006 SS131005:SS131006 ACO131005:ACO131006 AMK131005:AMK131006 AWG131005:AWG131006 BGC131005:BGC131006 BPY131005:BPY131006 BZU131005:BZU131006 CJQ131005:CJQ131006 CTM131005:CTM131006 DDI131005:DDI131006 DNE131005:DNE131006 DXA131005:DXA131006 EGW131005:EGW131006 EQS131005:EQS131006 FAO131005:FAO131006 FKK131005:FKK131006 FUG131005:FUG131006 GEC131005:GEC131006 GNY131005:GNY131006 GXU131005:GXU131006 HHQ131005:HHQ131006 HRM131005:HRM131006 IBI131005:IBI131006 ILE131005:ILE131006 IVA131005:IVA131006 JEW131005:JEW131006 JOS131005:JOS131006 JYO131005:JYO131006 KIK131005:KIK131006 KSG131005:KSG131006 LCC131005:LCC131006 LLY131005:LLY131006 LVU131005:LVU131006 MFQ131005:MFQ131006 MPM131005:MPM131006 MZI131005:MZI131006 NJE131005:NJE131006 NTA131005:NTA131006 OCW131005:OCW131006 OMS131005:OMS131006 OWO131005:OWO131006 PGK131005:PGK131006 PQG131005:PQG131006 QAC131005:QAC131006 QJY131005:QJY131006 QTU131005:QTU131006 RDQ131005:RDQ131006 RNM131005:RNM131006 RXI131005:RXI131006 SHE131005:SHE131006 SRA131005:SRA131006 TAW131005:TAW131006 TKS131005:TKS131006 TUO131005:TUO131006 UEK131005:UEK131006 UOG131005:UOG131006 UYC131005:UYC131006 VHY131005:VHY131006 VRU131005:VRU131006 WBQ131005:WBQ131006 WLM131005:WLM131006 WVI131005:WVI131006 B196541:B196542 IW196541:IW196542 SS196541:SS196542 ACO196541:ACO196542 AMK196541:AMK196542 AWG196541:AWG196542 BGC196541:BGC196542 BPY196541:BPY196542 BZU196541:BZU196542 CJQ196541:CJQ196542 CTM196541:CTM196542 DDI196541:DDI196542 DNE196541:DNE196542 DXA196541:DXA196542 EGW196541:EGW196542 EQS196541:EQS196542 FAO196541:FAO196542 FKK196541:FKK196542 FUG196541:FUG196542 GEC196541:GEC196542 GNY196541:GNY196542 GXU196541:GXU196542 HHQ196541:HHQ196542 HRM196541:HRM196542 IBI196541:IBI196542 ILE196541:ILE196542 IVA196541:IVA196542 JEW196541:JEW196542 JOS196541:JOS196542 JYO196541:JYO196542 KIK196541:KIK196542 KSG196541:KSG196542 LCC196541:LCC196542 LLY196541:LLY196542 LVU196541:LVU196542 MFQ196541:MFQ196542 MPM196541:MPM196542 MZI196541:MZI196542 NJE196541:NJE196542 NTA196541:NTA196542 OCW196541:OCW196542 OMS196541:OMS196542 OWO196541:OWO196542 PGK196541:PGK196542 PQG196541:PQG196542 QAC196541:QAC196542 QJY196541:QJY196542 QTU196541:QTU196542 RDQ196541:RDQ196542 RNM196541:RNM196542 RXI196541:RXI196542 SHE196541:SHE196542 SRA196541:SRA196542 TAW196541:TAW196542 TKS196541:TKS196542 TUO196541:TUO196542 UEK196541:UEK196542 UOG196541:UOG196542 UYC196541:UYC196542 VHY196541:VHY196542 VRU196541:VRU196542 WBQ196541:WBQ196542 WLM196541:WLM196542 WVI196541:WVI196542 B262077:B262078 IW262077:IW262078 SS262077:SS262078 ACO262077:ACO262078 AMK262077:AMK262078 AWG262077:AWG262078 BGC262077:BGC262078 BPY262077:BPY262078 BZU262077:BZU262078 CJQ262077:CJQ262078 CTM262077:CTM262078 DDI262077:DDI262078 DNE262077:DNE262078 DXA262077:DXA262078 EGW262077:EGW262078 EQS262077:EQS262078 FAO262077:FAO262078 FKK262077:FKK262078 FUG262077:FUG262078 GEC262077:GEC262078 GNY262077:GNY262078 GXU262077:GXU262078 HHQ262077:HHQ262078 HRM262077:HRM262078 IBI262077:IBI262078 ILE262077:ILE262078 IVA262077:IVA262078 JEW262077:JEW262078 JOS262077:JOS262078 JYO262077:JYO262078 KIK262077:KIK262078 KSG262077:KSG262078 LCC262077:LCC262078 LLY262077:LLY262078 LVU262077:LVU262078 MFQ262077:MFQ262078 MPM262077:MPM262078 MZI262077:MZI262078 NJE262077:NJE262078 NTA262077:NTA262078 OCW262077:OCW262078 OMS262077:OMS262078 OWO262077:OWO262078 PGK262077:PGK262078 PQG262077:PQG262078 QAC262077:QAC262078 QJY262077:QJY262078 QTU262077:QTU262078 RDQ262077:RDQ262078 RNM262077:RNM262078 RXI262077:RXI262078 SHE262077:SHE262078 SRA262077:SRA262078 TAW262077:TAW262078 TKS262077:TKS262078 TUO262077:TUO262078 UEK262077:UEK262078 UOG262077:UOG262078 UYC262077:UYC262078 VHY262077:VHY262078 VRU262077:VRU262078 WBQ262077:WBQ262078 WLM262077:WLM262078 WVI262077:WVI262078 B327613:B327614 IW327613:IW327614 SS327613:SS327614 ACO327613:ACO327614 AMK327613:AMK327614 AWG327613:AWG327614 BGC327613:BGC327614 BPY327613:BPY327614 BZU327613:BZU327614 CJQ327613:CJQ327614 CTM327613:CTM327614 DDI327613:DDI327614 DNE327613:DNE327614 DXA327613:DXA327614 EGW327613:EGW327614 EQS327613:EQS327614 FAO327613:FAO327614 FKK327613:FKK327614 FUG327613:FUG327614 GEC327613:GEC327614 GNY327613:GNY327614 GXU327613:GXU327614 HHQ327613:HHQ327614 HRM327613:HRM327614 IBI327613:IBI327614 ILE327613:ILE327614 IVA327613:IVA327614 JEW327613:JEW327614 JOS327613:JOS327614 JYO327613:JYO327614 KIK327613:KIK327614 KSG327613:KSG327614 LCC327613:LCC327614 LLY327613:LLY327614 LVU327613:LVU327614 MFQ327613:MFQ327614 MPM327613:MPM327614 MZI327613:MZI327614 NJE327613:NJE327614 NTA327613:NTA327614 OCW327613:OCW327614 OMS327613:OMS327614 OWO327613:OWO327614 PGK327613:PGK327614 PQG327613:PQG327614 QAC327613:QAC327614 QJY327613:QJY327614 QTU327613:QTU327614 RDQ327613:RDQ327614 RNM327613:RNM327614 RXI327613:RXI327614 SHE327613:SHE327614 SRA327613:SRA327614 TAW327613:TAW327614 TKS327613:TKS327614 TUO327613:TUO327614 UEK327613:UEK327614 UOG327613:UOG327614 UYC327613:UYC327614 VHY327613:VHY327614 VRU327613:VRU327614 WBQ327613:WBQ327614 WLM327613:WLM327614 WVI327613:WVI327614 B393149:B393150 IW393149:IW393150 SS393149:SS393150 ACO393149:ACO393150 AMK393149:AMK393150 AWG393149:AWG393150 BGC393149:BGC393150 BPY393149:BPY393150 BZU393149:BZU393150 CJQ393149:CJQ393150 CTM393149:CTM393150 DDI393149:DDI393150 DNE393149:DNE393150 DXA393149:DXA393150 EGW393149:EGW393150 EQS393149:EQS393150 FAO393149:FAO393150 FKK393149:FKK393150 FUG393149:FUG393150 GEC393149:GEC393150 GNY393149:GNY393150 GXU393149:GXU393150 HHQ393149:HHQ393150 HRM393149:HRM393150 IBI393149:IBI393150 ILE393149:ILE393150 IVA393149:IVA393150 JEW393149:JEW393150 JOS393149:JOS393150 JYO393149:JYO393150 KIK393149:KIK393150 KSG393149:KSG393150 LCC393149:LCC393150 LLY393149:LLY393150 LVU393149:LVU393150 MFQ393149:MFQ393150 MPM393149:MPM393150 MZI393149:MZI393150 NJE393149:NJE393150 NTA393149:NTA393150 OCW393149:OCW393150 OMS393149:OMS393150 OWO393149:OWO393150 PGK393149:PGK393150 PQG393149:PQG393150 QAC393149:QAC393150 QJY393149:QJY393150 QTU393149:QTU393150 RDQ393149:RDQ393150 RNM393149:RNM393150 RXI393149:RXI393150 SHE393149:SHE393150 SRA393149:SRA393150 TAW393149:TAW393150 TKS393149:TKS393150 TUO393149:TUO393150 UEK393149:UEK393150 UOG393149:UOG393150 UYC393149:UYC393150 VHY393149:VHY393150 VRU393149:VRU393150 WBQ393149:WBQ393150 WLM393149:WLM393150 WVI393149:WVI393150 B458685:B458686 IW458685:IW458686 SS458685:SS458686 ACO458685:ACO458686 AMK458685:AMK458686 AWG458685:AWG458686 BGC458685:BGC458686 BPY458685:BPY458686 BZU458685:BZU458686 CJQ458685:CJQ458686 CTM458685:CTM458686 DDI458685:DDI458686 DNE458685:DNE458686 DXA458685:DXA458686 EGW458685:EGW458686 EQS458685:EQS458686 FAO458685:FAO458686 FKK458685:FKK458686 FUG458685:FUG458686 GEC458685:GEC458686 GNY458685:GNY458686 GXU458685:GXU458686 HHQ458685:HHQ458686 HRM458685:HRM458686 IBI458685:IBI458686 ILE458685:ILE458686 IVA458685:IVA458686 JEW458685:JEW458686 JOS458685:JOS458686 JYO458685:JYO458686 KIK458685:KIK458686 KSG458685:KSG458686 LCC458685:LCC458686 LLY458685:LLY458686 LVU458685:LVU458686 MFQ458685:MFQ458686 MPM458685:MPM458686 MZI458685:MZI458686 NJE458685:NJE458686 NTA458685:NTA458686 OCW458685:OCW458686 OMS458685:OMS458686 OWO458685:OWO458686 PGK458685:PGK458686 PQG458685:PQG458686 QAC458685:QAC458686 QJY458685:QJY458686 QTU458685:QTU458686 RDQ458685:RDQ458686 RNM458685:RNM458686 RXI458685:RXI458686 SHE458685:SHE458686 SRA458685:SRA458686 TAW458685:TAW458686 TKS458685:TKS458686 TUO458685:TUO458686 UEK458685:UEK458686 UOG458685:UOG458686 UYC458685:UYC458686 VHY458685:VHY458686 VRU458685:VRU458686 WBQ458685:WBQ458686 WLM458685:WLM458686 WVI458685:WVI458686 B524221:B524222 IW524221:IW524222 SS524221:SS524222 ACO524221:ACO524222 AMK524221:AMK524222 AWG524221:AWG524222 BGC524221:BGC524222 BPY524221:BPY524222 BZU524221:BZU524222 CJQ524221:CJQ524222 CTM524221:CTM524222 DDI524221:DDI524222 DNE524221:DNE524222 DXA524221:DXA524222 EGW524221:EGW524222 EQS524221:EQS524222 FAO524221:FAO524222 FKK524221:FKK524222 FUG524221:FUG524222 GEC524221:GEC524222 GNY524221:GNY524222 GXU524221:GXU524222 HHQ524221:HHQ524222 HRM524221:HRM524222 IBI524221:IBI524222 ILE524221:ILE524222 IVA524221:IVA524222 JEW524221:JEW524222 JOS524221:JOS524222 JYO524221:JYO524222 KIK524221:KIK524222 KSG524221:KSG524222 LCC524221:LCC524222 LLY524221:LLY524222 LVU524221:LVU524222 MFQ524221:MFQ524222 MPM524221:MPM524222 MZI524221:MZI524222 NJE524221:NJE524222 NTA524221:NTA524222 OCW524221:OCW524222 OMS524221:OMS524222 OWO524221:OWO524222 PGK524221:PGK524222 PQG524221:PQG524222 QAC524221:QAC524222 QJY524221:QJY524222 QTU524221:QTU524222 RDQ524221:RDQ524222 RNM524221:RNM524222 RXI524221:RXI524222 SHE524221:SHE524222 SRA524221:SRA524222 TAW524221:TAW524222 TKS524221:TKS524222 TUO524221:TUO524222 UEK524221:UEK524222 UOG524221:UOG524222 UYC524221:UYC524222 VHY524221:VHY524222 VRU524221:VRU524222 WBQ524221:WBQ524222 WLM524221:WLM524222 WVI524221:WVI524222 B589757:B589758 IW589757:IW589758 SS589757:SS589758 ACO589757:ACO589758 AMK589757:AMK589758 AWG589757:AWG589758 BGC589757:BGC589758 BPY589757:BPY589758 BZU589757:BZU589758 CJQ589757:CJQ589758 CTM589757:CTM589758 DDI589757:DDI589758 DNE589757:DNE589758 DXA589757:DXA589758 EGW589757:EGW589758 EQS589757:EQS589758 FAO589757:FAO589758 FKK589757:FKK589758 FUG589757:FUG589758 GEC589757:GEC589758 GNY589757:GNY589758 GXU589757:GXU589758 HHQ589757:HHQ589758 HRM589757:HRM589758 IBI589757:IBI589758 ILE589757:ILE589758 IVA589757:IVA589758 JEW589757:JEW589758 JOS589757:JOS589758 JYO589757:JYO589758 KIK589757:KIK589758 KSG589757:KSG589758 LCC589757:LCC589758 LLY589757:LLY589758 LVU589757:LVU589758 MFQ589757:MFQ589758 MPM589757:MPM589758 MZI589757:MZI589758 NJE589757:NJE589758 NTA589757:NTA589758 OCW589757:OCW589758 OMS589757:OMS589758 OWO589757:OWO589758 PGK589757:PGK589758 PQG589757:PQG589758 QAC589757:QAC589758 QJY589757:QJY589758 QTU589757:QTU589758 RDQ589757:RDQ589758 RNM589757:RNM589758 RXI589757:RXI589758 SHE589757:SHE589758 SRA589757:SRA589758 TAW589757:TAW589758 TKS589757:TKS589758 TUO589757:TUO589758 UEK589757:UEK589758 UOG589757:UOG589758 UYC589757:UYC589758 VHY589757:VHY589758 VRU589757:VRU589758 WBQ589757:WBQ589758 WLM589757:WLM589758 WVI589757:WVI589758 B655293:B655294 IW655293:IW655294 SS655293:SS655294 ACO655293:ACO655294 AMK655293:AMK655294 AWG655293:AWG655294 BGC655293:BGC655294 BPY655293:BPY655294 BZU655293:BZU655294 CJQ655293:CJQ655294 CTM655293:CTM655294 DDI655293:DDI655294 DNE655293:DNE655294 DXA655293:DXA655294 EGW655293:EGW655294 EQS655293:EQS655294 FAO655293:FAO655294 FKK655293:FKK655294 FUG655293:FUG655294 GEC655293:GEC655294 GNY655293:GNY655294 GXU655293:GXU655294 HHQ655293:HHQ655294 HRM655293:HRM655294 IBI655293:IBI655294 ILE655293:ILE655294 IVA655293:IVA655294 JEW655293:JEW655294 JOS655293:JOS655294 JYO655293:JYO655294 KIK655293:KIK655294 KSG655293:KSG655294 LCC655293:LCC655294 LLY655293:LLY655294 LVU655293:LVU655294 MFQ655293:MFQ655294 MPM655293:MPM655294 MZI655293:MZI655294 NJE655293:NJE655294 NTA655293:NTA655294 OCW655293:OCW655294 OMS655293:OMS655294 OWO655293:OWO655294 PGK655293:PGK655294 PQG655293:PQG655294 QAC655293:QAC655294 QJY655293:QJY655294 QTU655293:QTU655294 RDQ655293:RDQ655294 RNM655293:RNM655294 RXI655293:RXI655294 SHE655293:SHE655294 SRA655293:SRA655294 TAW655293:TAW655294 TKS655293:TKS655294 TUO655293:TUO655294 UEK655293:UEK655294 UOG655293:UOG655294 UYC655293:UYC655294 VHY655293:VHY655294 VRU655293:VRU655294 WBQ655293:WBQ655294 WLM655293:WLM655294 WVI655293:WVI655294 B720829:B720830 IW720829:IW720830 SS720829:SS720830 ACO720829:ACO720830 AMK720829:AMK720830 AWG720829:AWG720830 BGC720829:BGC720830 BPY720829:BPY720830 BZU720829:BZU720830 CJQ720829:CJQ720830 CTM720829:CTM720830 DDI720829:DDI720830 DNE720829:DNE720830 DXA720829:DXA720830 EGW720829:EGW720830 EQS720829:EQS720830 FAO720829:FAO720830 FKK720829:FKK720830 FUG720829:FUG720830 GEC720829:GEC720830 GNY720829:GNY720830 GXU720829:GXU720830 HHQ720829:HHQ720830 HRM720829:HRM720830 IBI720829:IBI720830 ILE720829:ILE720830 IVA720829:IVA720830 JEW720829:JEW720830 JOS720829:JOS720830 JYO720829:JYO720830 KIK720829:KIK720830 KSG720829:KSG720830 LCC720829:LCC720830 LLY720829:LLY720830 LVU720829:LVU720830 MFQ720829:MFQ720830 MPM720829:MPM720830 MZI720829:MZI720830 NJE720829:NJE720830 NTA720829:NTA720830 OCW720829:OCW720830 OMS720829:OMS720830 OWO720829:OWO720830 PGK720829:PGK720830 PQG720829:PQG720830 QAC720829:QAC720830 QJY720829:QJY720830 QTU720829:QTU720830 RDQ720829:RDQ720830 RNM720829:RNM720830 RXI720829:RXI720830 SHE720829:SHE720830 SRA720829:SRA720830 TAW720829:TAW720830 TKS720829:TKS720830 TUO720829:TUO720830 UEK720829:UEK720830 UOG720829:UOG720830 UYC720829:UYC720830 VHY720829:VHY720830 VRU720829:VRU720830 WBQ720829:WBQ720830 WLM720829:WLM720830 WVI720829:WVI720830 B786365:B786366 IW786365:IW786366 SS786365:SS786366 ACO786365:ACO786366 AMK786365:AMK786366 AWG786365:AWG786366 BGC786365:BGC786366 BPY786365:BPY786366 BZU786365:BZU786366 CJQ786365:CJQ786366 CTM786365:CTM786366 DDI786365:DDI786366 DNE786365:DNE786366 DXA786365:DXA786366 EGW786365:EGW786366 EQS786365:EQS786366 FAO786365:FAO786366 FKK786365:FKK786366 FUG786365:FUG786366 GEC786365:GEC786366 GNY786365:GNY786366 GXU786365:GXU786366 HHQ786365:HHQ786366 HRM786365:HRM786366 IBI786365:IBI786366 ILE786365:ILE786366 IVA786365:IVA786366 JEW786365:JEW786366 JOS786365:JOS786366 JYO786365:JYO786366 KIK786365:KIK786366 KSG786365:KSG786366 LCC786365:LCC786366 LLY786365:LLY786366 LVU786365:LVU786366 MFQ786365:MFQ786366 MPM786365:MPM786366 MZI786365:MZI786366 NJE786365:NJE786366 NTA786365:NTA786366 OCW786365:OCW786366 OMS786365:OMS786366 OWO786365:OWO786366 PGK786365:PGK786366 PQG786365:PQG786366 QAC786365:QAC786366 QJY786365:QJY786366 QTU786365:QTU786366 RDQ786365:RDQ786366 RNM786365:RNM786366 RXI786365:RXI786366 SHE786365:SHE786366 SRA786365:SRA786366 TAW786365:TAW786366 TKS786365:TKS786366 TUO786365:TUO786366 UEK786365:UEK786366 UOG786365:UOG786366 UYC786365:UYC786366 VHY786365:VHY786366 VRU786365:VRU786366 WBQ786365:WBQ786366 WLM786365:WLM786366 WVI786365:WVI786366 B851901:B851902 IW851901:IW851902 SS851901:SS851902 ACO851901:ACO851902 AMK851901:AMK851902 AWG851901:AWG851902 BGC851901:BGC851902 BPY851901:BPY851902 BZU851901:BZU851902 CJQ851901:CJQ851902 CTM851901:CTM851902 DDI851901:DDI851902 DNE851901:DNE851902 DXA851901:DXA851902 EGW851901:EGW851902 EQS851901:EQS851902 FAO851901:FAO851902 FKK851901:FKK851902 FUG851901:FUG851902 GEC851901:GEC851902 GNY851901:GNY851902 GXU851901:GXU851902 HHQ851901:HHQ851902 HRM851901:HRM851902 IBI851901:IBI851902 ILE851901:ILE851902 IVA851901:IVA851902 JEW851901:JEW851902 JOS851901:JOS851902 JYO851901:JYO851902 KIK851901:KIK851902 KSG851901:KSG851902 LCC851901:LCC851902 LLY851901:LLY851902 LVU851901:LVU851902 MFQ851901:MFQ851902 MPM851901:MPM851902 MZI851901:MZI851902 NJE851901:NJE851902 NTA851901:NTA851902 OCW851901:OCW851902 OMS851901:OMS851902 OWO851901:OWO851902 PGK851901:PGK851902 PQG851901:PQG851902 QAC851901:QAC851902 QJY851901:QJY851902 QTU851901:QTU851902 RDQ851901:RDQ851902 RNM851901:RNM851902 RXI851901:RXI851902 SHE851901:SHE851902 SRA851901:SRA851902 TAW851901:TAW851902 TKS851901:TKS851902 TUO851901:TUO851902 UEK851901:UEK851902 UOG851901:UOG851902 UYC851901:UYC851902 VHY851901:VHY851902 VRU851901:VRU851902 WBQ851901:WBQ851902 WLM851901:WLM851902 WVI851901:WVI851902 B917437:B917438 IW917437:IW917438 SS917437:SS917438 ACO917437:ACO917438 AMK917437:AMK917438 AWG917437:AWG917438 BGC917437:BGC917438 BPY917437:BPY917438 BZU917437:BZU917438 CJQ917437:CJQ917438 CTM917437:CTM917438 DDI917437:DDI917438 DNE917437:DNE917438 DXA917437:DXA917438 EGW917437:EGW917438 EQS917437:EQS917438 FAO917437:FAO917438 FKK917437:FKK917438 FUG917437:FUG917438 GEC917437:GEC917438 GNY917437:GNY917438 GXU917437:GXU917438 HHQ917437:HHQ917438 HRM917437:HRM917438 IBI917437:IBI917438 ILE917437:ILE917438 IVA917437:IVA917438 JEW917437:JEW917438 JOS917437:JOS917438 JYO917437:JYO917438 KIK917437:KIK917438 KSG917437:KSG917438 LCC917437:LCC917438 LLY917437:LLY917438 LVU917437:LVU917438 MFQ917437:MFQ917438 MPM917437:MPM917438 MZI917437:MZI917438 NJE917437:NJE917438 NTA917437:NTA917438 OCW917437:OCW917438 OMS917437:OMS917438 OWO917437:OWO917438 PGK917437:PGK917438 PQG917437:PQG917438 QAC917437:QAC917438 QJY917437:QJY917438 QTU917437:QTU917438 RDQ917437:RDQ917438 RNM917437:RNM917438 RXI917437:RXI917438 SHE917437:SHE917438 SRA917437:SRA917438 TAW917437:TAW917438 TKS917437:TKS917438 TUO917437:TUO917438 UEK917437:UEK917438 UOG917437:UOG917438 UYC917437:UYC917438 VHY917437:VHY917438 VRU917437:VRU917438 WBQ917437:WBQ917438 WLM917437:WLM917438 WVI917437:WVI917438 B982973:B982974 IW982973:IW982974 SS982973:SS982974 ACO982973:ACO982974 AMK982973:AMK982974 AWG982973:AWG982974 BGC982973:BGC982974 BPY982973:BPY982974 BZU982973:BZU982974 CJQ982973:CJQ982974 CTM982973:CTM982974 DDI982973:DDI982974 DNE982973:DNE982974 DXA982973:DXA982974 EGW982973:EGW982974 EQS982973:EQS982974 FAO982973:FAO982974 FKK982973:FKK982974 FUG982973:FUG982974 GEC982973:GEC982974 GNY982973:GNY982974 GXU982973:GXU982974 HHQ982973:HHQ982974 HRM982973:HRM982974 IBI982973:IBI982974 ILE982973:ILE982974 IVA982973:IVA982974 JEW982973:JEW982974 JOS982973:JOS982974 JYO982973:JYO982974 KIK982973:KIK982974 KSG982973:KSG982974 LCC982973:LCC982974 LLY982973:LLY982974 LVU982973:LVU982974 MFQ982973:MFQ982974 MPM982973:MPM982974 MZI982973:MZI982974 NJE982973:NJE982974 NTA982973:NTA982974 OCW982973:OCW982974 OMS982973:OMS982974 OWO982973:OWO982974 PGK982973:PGK982974 PQG982973:PQG982974 QAC982973:QAC982974 QJY982973:QJY982974 QTU982973:QTU982974 RDQ982973:RDQ982974 RNM982973:RNM982974 RXI982973:RXI982974 SHE982973:SHE982974 SRA982973:SRA982974 TAW982973:TAW982974 TKS982973:TKS982974 TUO982973:TUO982974 UEK982973:UEK982974 UOG982973:UOG982974 UYC982973:UYC982974 VHY982973:VHY982974 VRU982973:VRU982974 WBQ982973:WBQ982974 WLM982973:WLM982974 WVI982973:WVI982974 B15:B16 B13</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52"/>
  <sheetViews>
    <sheetView zoomScaleNormal="100" workbookViewId="0">
      <pane xSplit="3" ySplit="9" topLeftCell="D10" activePane="bottomRight" state="frozen"/>
      <selection activeCell="N23" sqref="N23"/>
      <selection pane="topRight" activeCell="N23" sqref="N23"/>
      <selection pane="bottomLeft" activeCell="N23" sqref="N23"/>
      <selection pane="bottomRight"/>
    </sheetView>
  </sheetViews>
  <sheetFormatPr defaultRowHeight="12.75"/>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182</v>
      </c>
    </row>
    <row r="2" spans="1:6">
      <c r="F2" s="34" t="s">
        <v>82</v>
      </c>
    </row>
    <row r="3" spans="1:6">
      <c r="B3" s="64"/>
    </row>
    <row r="4" spans="1:6">
      <c r="A4" s="95" t="s">
        <v>43</v>
      </c>
      <c r="B4" s="95"/>
      <c r="C4" s="95"/>
      <c r="D4" s="95"/>
      <c r="E4" s="95"/>
      <c r="F4" s="95"/>
    </row>
    <row r="5" spans="1:6">
      <c r="A5" s="95" t="str">
        <f>Титульный!$C$22</f>
        <v>Няганская ГРЭС (БЛ 1) ДПМ</v>
      </c>
      <c r="B5" s="95"/>
      <c r="C5" s="95"/>
      <c r="D5" s="95"/>
      <c r="E5" s="95"/>
      <c r="F5" s="95"/>
    </row>
    <row r="6" spans="1:6">
      <c r="A6" s="35"/>
      <c r="B6" s="35"/>
      <c r="C6" s="35"/>
      <c r="D6" s="35"/>
      <c r="E6" s="35"/>
      <c r="F6" s="35"/>
    </row>
    <row r="7" spans="1:6" s="8" customFormat="1" ht="38.25">
      <c r="A7" s="96" t="s">
        <v>2</v>
      </c>
      <c r="B7" s="96" t="s">
        <v>13</v>
      </c>
      <c r="C7" s="96" t="s">
        <v>14</v>
      </c>
      <c r="D7" s="30" t="s">
        <v>155</v>
      </c>
      <c r="E7" s="30" t="s">
        <v>156</v>
      </c>
      <c r="F7" s="30" t="s">
        <v>157</v>
      </c>
    </row>
    <row r="8" spans="1:6" s="8" customFormat="1">
      <c r="A8" s="96"/>
      <c r="B8" s="96"/>
      <c r="C8" s="96"/>
      <c r="D8" s="30">
        <f>Титульный!$B$5-2</f>
        <v>2016</v>
      </c>
      <c r="E8" s="30">
        <f>Титульный!$B$5-1</f>
        <v>2017</v>
      </c>
      <c r="F8" s="30">
        <f>Титульный!$B$5</f>
        <v>2018</v>
      </c>
    </row>
    <row r="9" spans="1:6" s="8" customFormat="1">
      <c r="A9" s="96"/>
      <c r="B9" s="96"/>
      <c r="C9" s="96"/>
      <c r="D9" s="30" t="s">
        <v>73</v>
      </c>
      <c r="E9" s="30" t="s">
        <v>73</v>
      </c>
      <c r="F9" s="30" t="s">
        <v>73</v>
      </c>
    </row>
    <row r="10" spans="1:6">
      <c r="A10" s="36" t="s">
        <v>94</v>
      </c>
      <c r="B10" s="37" t="s">
        <v>37</v>
      </c>
      <c r="C10" s="36" t="s">
        <v>39</v>
      </c>
      <c r="D10" s="29">
        <f>[21]Год!$H$11</f>
        <v>453.19999999999987</v>
      </c>
      <c r="E10" s="29">
        <f>'[30]0.1'!$I$11</f>
        <v>453.19999999999987</v>
      </c>
      <c r="F10" s="29">
        <f>'[30]0.1'!$L$11</f>
        <v>453.19999999999987</v>
      </c>
    </row>
    <row r="11" spans="1:6" ht="38.25">
      <c r="A11" s="36" t="s">
        <v>95</v>
      </c>
      <c r="B11" s="37" t="s">
        <v>38</v>
      </c>
      <c r="C11" s="36" t="s">
        <v>39</v>
      </c>
      <c r="D11" s="29">
        <f>[21]Год!$H$12-[21]Год!$H$14</f>
        <v>442.23425516022593</v>
      </c>
      <c r="E11" s="29">
        <f>'[30]0.1'!$I$12</f>
        <v>440.56527681483891</v>
      </c>
      <c r="F11" s="29">
        <f>'[30]0.1'!$L$12</f>
        <v>440.33074709551448</v>
      </c>
    </row>
    <row r="12" spans="1:6">
      <c r="A12" s="36" t="s">
        <v>96</v>
      </c>
      <c r="B12" s="37" t="s">
        <v>97</v>
      </c>
      <c r="C12" s="36" t="s">
        <v>158</v>
      </c>
      <c r="D12" s="29">
        <f>'[4]НГРЭС Б1'!$E$7</f>
        <v>3244.5419999999995</v>
      </c>
      <c r="E12" s="29">
        <f>'[30]0.1'!$I$13</f>
        <v>2961.78</v>
      </c>
      <c r="F12" s="29">
        <f>'[30]0.1'!$L$13</f>
        <v>2961.7790000000005</v>
      </c>
    </row>
    <row r="13" spans="1:6">
      <c r="A13" s="36" t="s">
        <v>98</v>
      </c>
      <c r="B13" s="37" t="s">
        <v>99</v>
      </c>
      <c r="C13" s="36" t="s">
        <v>158</v>
      </c>
      <c r="D13" s="29">
        <f>'[4]НГРЭС Б1'!$E$22</f>
        <v>3183.5114789999993</v>
      </c>
      <c r="E13" s="29">
        <f>'[30]0.1'!$I$15</f>
        <v>2896.4700000000003</v>
      </c>
      <c r="F13" s="29">
        <f>'[30]0.1'!$L$15</f>
        <v>2893.3806418000004</v>
      </c>
    </row>
    <row r="14" spans="1:6">
      <c r="A14" s="36" t="s">
        <v>100</v>
      </c>
      <c r="B14" s="37" t="s">
        <v>101</v>
      </c>
      <c r="C14" s="36" t="s">
        <v>102</v>
      </c>
      <c r="D14" s="29">
        <f>'[4]НГРЭС Б1'!$E$23</f>
        <v>26.957000000000001</v>
      </c>
      <c r="E14" s="29">
        <f>'[30]0.1'!$I$16</f>
        <v>24.16</v>
      </c>
      <c r="F14" s="29">
        <f>'[30]0.1'!$L$16</f>
        <v>15.649999999999999</v>
      </c>
    </row>
    <row r="15" spans="1:6">
      <c r="A15" s="36" t="s">
        <v>103</v>
      </c>
      <c r="B15" s="37" t="s">
        <v>104</v>
      </c>
      <c r="C15" s="36" t="s">
        <v>102</v>
      </c>
      <c r="D15" s="29">
        <f>'[4]НГРЭС Б1'!$E$26</f>
        <v>0</v>
      </c>
      <c r="E15" s="29">
        <f>'[30]0.1'!$I$17</f>
        <v>0</v>
      </c>
      <c r="F15" s="29">
        <f>'[30]0.1'!$L$17</f>
        <v>0</v>
      </c>
    </row>
    <row r="16" spans="1:6">
      <c r="A16" s="36" t="s">
        <v>105</v>
      </c>
      <c r="B16" s="37" t="s">
        <v>15</v>
      </c>
      <c r="C16" s="36" t="s">
        <v>106</v>
      </c>
      <c r="D16" s="40"/>
      <c r="E16" s="29">
        <f>'[30]0.1'!$I$43</f>
        <v>1437458.8313566316</v>
      </c>
      <c r="F16" s="29">
        <f>'[30]0.1'!$L$43</f>
        <v>1487985.9607795915</v>
      </c>
    </row>
    <row r="17" spans="1:8">
      <c r="A17" s="36" t="s">
        <v>107</v>
      </c>
      <c r="B17" s="38" t="s">
        <v>18</v>
      </c>
      <c r="C17" s="36" t="s">
        <v>106</v>
      </c>
      <c r="D17" s="40"/>
      <c r="E17" s="29">
        <f>'[30]0.1'!$G$43</f>
        <v>1437458.8313566316</v>
      </c>
      <c r="F17" s="29">
        <f>'[30]0.1'!$J$43</f>
        <v>1487985.9607795915</v>
      </c>
    </row>
    <row r="18" spans="1:8">
      <c r="A18" s="36" t="s">
        <v>108</v>
      </c>
      <c r="B18" s="38" t="s">
        <v>19</v>
      </c>
      <c r="C18" s="36" t="s">
        <v>106</v>
      </c>
      <c r="D18" s="40"/>
      <c r="E18" s="29">
        <f>'[30]0.1'!$H$43</f>
        <v>0</v>
      </c>
      <c r="F18" s="29">
        <f>'[30]0.1'!$K$43</f>
        <v>0</v>
      </c>
    </row>
    <row r="19" spans="1:8" ht="25.5">
      <c r="A19" s="36" t="s">
        <v>109</v>
      </c>
      <c r="B19" s="38" t="s">
        <v>20</v>
      </c>
      <c r="C19" s="36" t="s">
        <v>106</v>
      </c>
      <c r="D19" s="41"/>
      <c r="E19" s="41"/>
      <c r="F19" s="41"/>
    </row>
    <row r="20" spans="1:8">
      <c r="A20" s="36" t="s">
        <v>110</v>
      </c>
      <c r="B20" s="37" t="s">
        <v>111</v>
      </c>
      <c r="C20" s="36" t="s">
        <v>106</v>
      </c>
      <c r="D20" s="29">
        <f>'[4]НГРЭС Б1'!$E$179</f>
        <v>1483434.9201200001</v>
      </c>
      <c r="E20" s="29">
        <f>'[30]0.1'!$I$31</f>
        <v>1442666.7579933025</v>
      </c>
      <c r="F20" s="29">
        <f>'[30]0.1'!$L$31</f>
        <v>1490291.1640488678</v>
      </c>
      <c r="G20" s="47"/>
      <c r="H20" s="47"/>
    </row>
    <row r="21" spans="1:8">
      <c r="A21" s="36" t="s">
        <v>112</v>
      </c>
      <c r="B21" s="38" t="s">
        <v>113</v>
      </c>
      <c r="C21" s="36" t="s">
        <v>106</v>
      </c>
      <c r="D21" s="29">
        <f>'[4]НГРЭС Б1'!$E$197</f>
        <v>1483434.9201200001</v>
      </c>
      <c r="E21" s="29">
        <f>'[30]0.1'!$I$32</f>
        <v>1434339.3331666316</v>
      </c>
      <c r="F21" s="29">
        <f>'[30]0.1'!$L$32</f>
        <v>1484713.5472737157</v>
      </c>
      <c r="G21" s="47"/>
      <c r="H21" s="47"/>
    </row>
    <row r="22" spans="1:8" ht="25.5">
      <c r="A22" s="36"/>
      <c r="B22" s="38" t="s">
        <v>114</v>
      </c>
      <c r="C22" s="36" t="s">
        <v>40</v>
      </c>
      <c r="D22" s="29">
        <f>'[4]НГРЭС Б1'!$E$31</f>
        <v>204.79682055626489</v>
      </c>
      <c r="E22" s="29">
        <f>'[30]4'!$L$24</f>
        <v>218.1</v>
      </c>
      <c r="F22" s="29">
        <f>'[30]4'!$M$24</f>
        <v>218.1</v>
      </c>
      <c r="G22" s="47"/>
      <c r="H22" s="47"/>
    </row>
    <row r="23" spans="1:8">
      <c r="A23" s="36" t="s">
        <v>115</v>
      </c>
      <c r="B23" s="38" t="s">
        <v>116</v>
      </c>
      <c r="C23" s="36" t="s">
        <v>106</v>
      </c>
      <c r="D23" s="29">
        <f>'[4]НГРЭС Б1'!$E$179-'[4]НГРЭС Б1'!$E$197</f>
        <v>0</v>
      </c>
      <c r="E23" s="29">
        <f>'[30]0.1'!$I$33</f>
        <v>8327.4248266709037</v>
      </c>
      <c r="F23" s="29">
        <f>'[30]0.1'!$L$33</f>
        <v>5577.6167751520406</v>
      </c>
    </row>
    <row r="24" spans="1:8">
      <c r="A24" s="36"/>
      <c r="B24" s="38" t="s">
        <v>117</v>
      </c>
      <c r="C24" s="36" t="s">
        <v>118</v>
      </c>
      <c r="D24" s="29">
        <f>'[4]НГРЭС Б1'!$E$36</f>
        <v>150.46184664465611</v>
      </c>
      <c r="E24" s="29">
        <f>'[30]4'!$L$28</f>
        <v>152.30000000000001</v>
      </c>
      <c r="F24" s="29">
        <f>'[30]4'!$M$28</f>
        <v>152.30000000000001</v>
      </c>
    </row>
    <row r="25" spans="1:8" ht="25.5">
      <c r="A25" s="36"/>
      <c r="B25" s="9" t="s">
        <v>119</v>
      </c>
      <c r="C25" s="36" t="s">
        <v>36</v>
      </c>
      <c r="D25" s="30" t="s">
        <v>66</v>
      </c>
      <c r="E25" s="30" t="s">
        <v>66</v>
      </c>
      <c r="F25" s="30" t="s">
        <v>66</v>
      </c>
    </row>
    <row r="26" spans="1:8">
      <c r="A26" s="36" t="s">
        <v>120</v>
      </c>
      <c r="B26" s="9" t="s">
        <v>21</v>
      </c>
      <c r="C26" s="36" t="s">
        <v>106</v>
      </c>
      <c r="D26" s="41"/>
      <c r="E26" s="41"/>
      <c r="F26" s="41"/>
    </row>
    <row r="27" spans="1:8" ht="25.5">
      <c r="A27" s="36" t="s">
        <v>121</v>
      </c>
      <c r="B27" s="9" t="s">
        <v>16</v>
      </c>
      <c r="C27" s="36" t="s">
        <v>36</v>
      </c>
      <c r="D27" s="41"/>
      <c r="E27" s="41"/>
      <c r="F27" s="41"/>
    </row>
    <row r="28" spans="1:8">
      <c r="A28" s="36" t="s">
        <v>122</v>
      </c>
      <c r="B28" s="38" t="s">
        <v>123</v>
      </c>
      <c r="C28" s="36" t="s">
        <v>124</v>
      </c>
      <c r="D28" s="41"/>
      <c r="E28" s="41"/>
      <c r="F28" s="41"/>
    </row>
    <row r="29" spans="1:8" ht="25.5">
      <c r="A29" s="39" t="s">
        <v>125</v>
      </c>
      <c r="B29" s="38" t="s">
        <v>126</v>
      </c>
      <c r="C29" s="30" t="s">
        <v>127</v>
      </c>
      <c r="D29" s="41"/>
      <c r="E29" s="41"/>
      <c r="F29" s="41"/>
    </row>
    <row r="30" spans="1:8" ht="25.5">
      <c r="A30" s="36" t="s">
        <v>128</v>
      </c>
      <c r="B30" s="38" t="s">
        <v>129</v>
      </c>
      <c r="C30" s="36" t="s">
        <v>36</v>
      </c>
      <c r="D30" s="41"/>
      <c r="E30" s="41"/>
      <c r="F30" s="41"/>
    </row>
    <row r="31" spans="1:8">
      <c r="A31" s="36" t="s">
        <v>130</v>
      </c>
      <c r="B31" s="9" t="s">
        <v>131</v>
      </c>
      <c r="C31" s="36" t="s">
        <v>106</v>
      </c>
      <c r="D31" s="29">
        <f>D32+D33+D34</f>
        <v>3359670.0401999997</v>
      </c>
      <c r="E31" s="41"/>
      <c r="F31" s="41"/>
      <c r="G31" s="47"/>
    </row>
    <row r="32" spans="1:8">
      <c r="A32" s="36" t="s">
        <v>132</v>
      </c>
      <c r="B32" s="38" t="s">
        <v>22</v>
      </c>
      <c r="C32" s="36" t="s">
        <v>106</v>
      </c>
      <c r="D32" s="29">
        <f>1524211473.87/1000</f>
        <v>1524211.4738699999</v>
      </c>
      <c r="E32" s="41"/>
      <c r="F32" s="41"/>
      <c r="G32" s="47"/>
    </row>
    <row r="33" spans="1:6">
      <c r="A33" s="36" t="s">
        <v>133</v>
      </c>
      <c r="B33" s="38" t="s">
        <v>23</v>
      </c>
      <c r="C33" s="36" t="s">
        <v>106</v>
      </c>
      <c r="D33" s="29">
        <f>1835458566.33/1000</f>
        <v>1835458.5663299998</v>
      </c>
      <c r="E33" s="41"/>
      <c r="F33" s="41"/>
    </row>
    <row r="34" spans="1:6" ht="25.5">
      <c r="A34" s="36" t="s">
        <v>134</v>
      </c>
      <c r="B34" s="38" t="s">
        <v>24</v>
      </c>
      <c r="C34" s="36" t="s">
        <v>106</v>
      </c>
      <c r="D34" s="29">
        <v>0</v>
      </c>
      <c r="E34" s="41"/>
      <c r="F34" s="41"/>
    </row>
    <row r="35" spans="1:6">
      <c r="A35" s="36" t="s">
        <v>185</v>
      </c>
      <c r="B35" s="38" t="s">
        <v>186</v>
      </c>
      <c r="C35" s="36" t="s">
        <v>106</v>
      </c>
      <c r="D35" s="29">
        <v>0</v>
      </c>
      <c r="E35" s="41"/>
      <c r="F35" s="41"/>
    </row>
    <row r="36" spans="1:6">
      <c r="A36" s="36" t="s">
        <v>135</v>
      </c>
      <c r="B36" s="9" t="s">
        <v>136</v>
      </c>
      <c r="C36" s="36" t="s">
        <v>106</v>
      </c>
      <c r="D36" s="41"/>
      <c r="E36" s="41"/>
      <c r="F36" s="41"/>
    </row>
    <row r="37" spans="1:6">
      <c r="A37" s="36" t="s">
        <v>137</v>
      </c>
      <c r="B37" s="38" t="s">
        <v>25</v>
      </c>
      <c r="C37" s="36" t="s">
        <v>106</v>
      </c>
      <c r="D37" s="41"/>
      <c r="E37" s="41"/>
      <c r="F37" s="41"/>
    </row>
    <row r="38" spans="1:6">
      <c r="A38" s="36" t="s">
        <v>138</v>
      </c>
      <c r="B38" s="38" t="s">
        <v>44</v>
      </c>
      <c r="C38" s="36" t="s">
        <v>106</v>
      </c>
      <c r="D38" s="41"/>
      <c r="E38" s="41"/>
      <c r="F38" s="41"/>
    </row>
    <row r="39" spans="1:6">
      <c r="A39" s="36" t="s">
        <v>139</v>
      </c>
      <c r="B39" s="9" t="s">
        <v>140</v>
      </c>
      <c r="C39" s="36" t="s">
        <v>106</v>
      </c>
      <c r="D39" s="41"/>
      <c r="E39" s="41"/>
      <c r="F39" s="41"/>
    </row>
    <row r="40" spans="1:6">
      <c r="A40" s="36" t="s">
        <v>141</v>
      </c>
      <c r="B40" s="38" t="s">
        <v>22</v>
      </c>
      <c r="C40" s="36" t="s">
        <v>106</v>
      </c>
      <c r="D40" s="41"/>
      <c r="E40" s="41"/>
      <c r="F40" s="41"/>
    </row>
    <row r="41" spans="1:6">
      <c r="A41" s="36" t="s">
        <v>142</v>
      </c>
      <c r="B41" s="38" t="s">
        <v>23</v>
      </c>
      <c r="C41" s="36" t="s">
        <v>106</v>
      </c>
      <c r="D41" s="41"/>
      <c r="E41" s="41"/>
      <c r="F41" s="41"/>
    </row>
    <row r="42" spans="1:6" ht="25.5">
      <c r="A42" s="36" t="s">
        <v>143</v>
      </c>
      <c r="B42" s="38" t="s">
        <v>24</v>
      </c>
      <c r="C42" s="36" t="s">
        <v>106</v>
      </c>
      <c r="D42" s="41"/>
      <c r="E42" s="41"/>
      <c r="F42" s="41"/>
    </row>
    <row r="43" spans="1:6" ht="25.5">
      <c r="A43" s="36" t="s">
        <v>144</v>
      </c>
      <c r="B43" s="9" t="s">
        <v>145</v>
      </c>
      <c r="C43" s="36" t="s">
        <v>106</v>
      </c>
      <c r="D43" s="41"/>
      <c r="E43" s="41"/>
      <c r="F43" s="41"/>
    </row>
    <row r="44" spans="1:6">
      <c r="A44" s="36" t="s">
        <v>146</v>
      </c>
      <c r="B44" s="38" t="s">
        <v>22</v>
      </c>
      <c r="C44" s="36" t="s">
        <v>106</v>
      </c>
      <c r="D44" s="41"/>
      <c r="E44" s="41"/>
      <c r="F44" s="41"/>
    </row>
    <row r="45" spans="1:6">
      <c r="A45" s="36" t="s">
        <v>147</v>
      </c>
      <c r="B45" s="38" t="s">
        <v>23</v>
      </c>
      <c r="C45" s="36" t="s">
        <v>106</v>
      </c>
      <c r="D45" s="41"/>
      <c r="E45" s="41"/>
      <c r="F45" s="41"/>
    </row>
    <row r="46" spans="1:6" ht="25.5">
      <c r="A46" s="36" t="s">
        <v>148</v>
      </c>
      <c r="B46" s="38" t="s">
        <v>24</v>
      </c>
      <c r="C46" s="36" t="s">
        <v>106</v>
      </c>
      <c r="D46" s="41"/>
      <c r="E46" s="41"/>
      <c r="F46" s="41"/>
    </row>
    <row r="47" spans="1:6">
      <c r="A47" s="36" t="s">
        <v>149</v>
      </c>
      <c r="B47" s="9" t="s">
        <v>184</v>
      </c>
      <c r="C47" s="36" t="s">
        <v>106</v>
      </c>
      <c r="D47" s="52">
        <v>9004290</v>
      </c>
      <c r="E47" s="41"/>
      <c r="F47" s="41"/>
    </row>
    <row r="48" spans="1:6" ht="25.5">
      <c r="A48" s="36" t="s">
        <v>150</v>
      </c>
      <c r="B48" s="9" t="s">
        <v>183</v>
      </c>
      <c r="C48" s="36" t="s">
        <v>151</v>
      </c>
      <c r="D48" s="31">
        <f>17458277/60471373</f>
        <v>0.28870316868776902</v>
      </c>
      <c r="E48" s="41"/>
      <c r="F48" s="41"/>
    </row>
    <row r="49" spans="1:6" ht="38.25">
      <c r="A49" s="36" t="s">
        <v>152</v>
      </c>
      <c r="B49" s="9" t="s">
        <v>17</v>
      </c>
      <c r="C49" s="36" t="s">
        <v>36</v>
      </c>
      <c r="D49" s="96" t="s">
        <v>153</v>
      </c>
      <c r="E49" s="96"/>
      <c r="F49" s="96"/>
    </row>
    <row r="50" spans="1:6">
      <c r="B50" s="8"/>
    </row>
    <row r="51" spans="1:6">
      <c r="A51" s="94" t="s">
        <v>154</v>
      </c>
      <c r="B51" s="94"/>
      <c r="C51" s="94"/>
      <c r="D51" s="94"/>
      <c r="E51" s="94"/>
      <c r="F51" s="94"/>
    </row>
    <row r="52" spans="1:6">
      <c r="A52" s="94" t="s">
        <v>193</v>
      </c>
      <c r="B52" s="94"/>
      <c r="C52" s="94"/>
      <c r="D52" s="94"/>
      <c r="E52" s="94"/>
      <c r="F52" s="94"/>
    </row>
  </sheetData>
  <mergeCells count="8">
    <mergeCell ref="A51:F51"/>
    <mergeCell ref="A52:F52"/>
    <mergeCell ref="A4:F4"/>
    <mergeCell ref="A5:F5"/>
    <mergeCell ref="A7:A9"/>
    <mergeCell ref="B7:B9"/>
    <mergeCell ref="C7:C9"/>
    <mergeCell ref="D49:F49"/>
  </mergeCells>
  <pageMargins left="0.70866141732283472" right="0.70866141732283472" top="0.74803149606299213" bottom="0.74803149606299213" header="0.31496062992125984" footer="0.31496062992125984"/>
  <pageSetup paperSize="9" scale="5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32"/>
  <sheetViews>
    <sheetView zoomScaleNormal="100" workbookViewId="0">
      <pane xSplit="3" ySplit="9" topLeftCell="D15" activePane="bottomRight" state="frozen"/>
      <selection activeCell="N23" sqref="N23"/>
      <selection pane="topRight" activeCell="N23" sqref="N23"/>
      <selection pane="bottomLeft" activeCell="N23" sqref="N23"/>
      <selection pane="bottomRight" activeCell="C1" sqref="C1:D1048576"/>
    </sheetView>
  </sheetViews>
  <sheetFormatPr defaultRowHeight="12.75"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0"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181</v>
      </c>
    </row>
    <row r="2" spans="1:11">
      <c r="F2" s="27"/>
      <c r="I2" s="26" t="s">
        <v>82</v>
      </c>
    </row>
    <row r="3" spans="1:11">
      <c r="F3" s="27"/>
    </row>
    <row r="4" spans="1:11">
      <c r="A4" s="75" t="s">
        <v>45</v>
      </c>
      <c r="B4" s="93"/>
      <c r="C4" s="93"/>
      <c r="D4" s="93"/>
      <c r="E4" s="93"/>
      <c r="F4" s="93"/>
      <c r="G4" s="93"/>
      <c r="H4" s="93"/>
      <c r="I4" s="93"/>
    </row>
    <row r="5" spans="1:11">
      <c r="A5" s="75" t="str">
        <f>Титульный!$C$22</f>
        <v>Няганская ГРЭС (БЛ 1) ДПМ</v>
      </c>
      <c r="B5" s="93"/>
      <c r="C5" s="93"/>
      <c r="D5" s="93"/>
      <c r="E5" s="93"/>
      <c r="F5" s="93"/>
      <c r="G5" s="93"/>
      <c r="H5" s="93"/>
      <c r="I5" s="93"/>
    </row>
    <row r="7" spans="1:11" s="3" customFormat="1" ht="32.25" customHeight="1">
      <c r="A7" s="104" t="s">
        <v>93</v>
      </c>
      <c r="B7" s="104" t="s">
        <v>13</v>
      </c>
      <c r="C7" s="104" t="s">
        <v>159</v>
      </c>
      <c r="D7" s="104" t="s">
        <v>179</v>
      </c>
      <c r="E7" s="104"/>
      <c r="F7" s="104" t="s">
        <v>156</v>
      </c>
      <c r="G7" s="104"/>
      <c r="H7" s="104" t="s">
        <v>157</v>
      </c>
      <c r="I7" s="104"/>
      <c r="K7" s="2"/>
    </row>
    <row r="8" spans="1:11" s="3" customFormat="1">
      <c r="A8" s="104"/>
      <c r="B8" s="104"/>
      <c r="C8" s="104"/>
      <c r="D8" s="42">
        <f>Титульный!$B$5-2</f>
        <v>2016</v>
      </c>
      <c r="E8" s="43" t="s">
        <v>73</v>
      </c>
      <c r="F8" s="42">
        <f>Титульный!$B$5-1</f>
        <v>2017</v>
      </c>
      <c r="G8" s="43" t="s">
        <v>73</v>
      </c>
      <c r="H8" s="42">
        <f>Титульный!$B$5</f>
        <v>2018</v>
      </c>
      <c r="I8" s="43" t="s">
        <v>73</v>
      </c>
      <c r="K8" s="2"/>
    </row>
    <row r="9" spans="1:11" s="3" customFormat="1">
      <c r="A9" s="104"/>
      <c r="B9" s="104"/>
      <c r="C9" s="104"/>
      <c r="D9" s="10" t="s">
        <v>26</v>
      </c>
      <c r="E9" s="10" t="s">
        <v>27</v>
      </c>
      <c r="F9" s="10" t="s">
        <v>26</v>
      </c>
      <c r="G9" s="10" t="s">
        <v>27</v>
      </c>
      <c r="H9" s="10" t="s">
        <v>26</v>
      </c>
      <c r="I9" s="10" t="s">
        <v>27</v>
      </c>
    </row>
    <row r="10" spans="1:11" ht="12.75" customHeight="1">
      <c r="A10" s="100" t="s">
        <v>176</v>
      </c>
      <c r="B10" s="101"/>
      <c r="C10" s="101"/>
      <c r="D10" s="101"/>
      <c r="E10" s="101"/>
      <c r="F10" s="101"/>
      <c r="G10" s="101"/>
      <c r="H10" s="101"/>
      <c r="I10" s="102"/>
    </row>
    <row r="11" spans="1:11" ht="12.75" customHeight="1">
      <c r="A11" s="30" t="s">
        <v>160</v>
      </c>
      <c r="B11" s="37" t="s">
        <v>161</v>
      </c>
      <c r="C11" s="36" t="s">
        <v>174</v>
      </c>
      <c r="D11" s="29">
        <f>'[6]Тарифы ЭЭ и ГМ'!T22</f>
        <v>486.09</v>
      </c>
      <c r="E11" s="29">
        <f>'[6]Тарифы ЭЭ и ГМ'!U22</f>
        <v>487.4</v>
      </c>
      <c r="F11" s="29">
        <f>'[7]Утв. тарифы на ЭЭ и ЭМ'!$E$26</f>
        <v>487.4</v>
      </c>
      <c r="G11" s="29">
        <f>'[7]Утв. тарифы на ЭЭ и ЭМ'!$F$26</f>
        <v>496.28</v>
      </c>
      <c r="H11" s="98">
        <f>'[30]0.1'!$L$20</f>
        <v>514.27245322755073</v>
      </c>
      <c r="I11" s="103"/>
      <c r="K11" s="66" t="b">
        <f>ROUND([8]Лист1!$D$200,1)=ROUND(H11,1)</f>
        <v>1</v>
      </c>
    </row>
    <row r="12" spans="1:11" ht="12.75" customHeight="1">
      <c r="A12" s="30"/>
      <c r="B12" s="45" t="s">
        <v>177</v>
      </c>
      <c r="C12" s="36" t="s">
        <v>174</v>
      </c>
      <c r="D12" s="29">
        <f>('[4]НГРЭС Б1'!$F$197+'[4]НГРЭС Б1'!$G$197+'[4]НГРЭС Б1'!$H$197+'[4]НГРЭС Б1'!$J$197+'[4]НГРЭС Б1'!$K$197+'[4]НГРЭС Б1'!$L$197)/('[4]НГРЭС Б1'!$F$22+'[4]НГРЭС Б1'!$G$22+'[4]НГРЭС Б1'!$H$22+'[4]НГРЭС Б1'!$J$22+'[4]НГРЭС Б1'!$K$22+'[4]НГРЭС Б1'!$L$22)</f>
        <v>465.89718436136349</v>
      </c>
      <c r="E12" s="29">
        <f>('[4]НГРЭС Б1'!$N$197+'[4]НГРЭС Б1'!$O$197+'[4]НГРЭС Б1'!$P$197+'[4]НГРЭС Б1'!$R$197+'[4]НГРЭС Б1'!$S$197+'[4]НГРЭС Б1'!$T$197)/('[4]НГРЭС Б1'!$N$22+'[4]НГРЭС Б1'!$O$22+'[4]НГРЭС Б1'!$P$22+'[4]НГРЭС Б1'!$R$22+'[4]НГРЭС Б1'!$S$22+'[4]НГРЭС Б1'!$T$22)</f>
        <v>466.0670485302598</v>
      </c>
      <c r="F12" s="29">
        <f>'[30]2.2'!$G$170</f>
        <v>484.69712514101718</v>
      </c>
      <c r="G12" s="29">
        <f>'[30]2.1'!$G$170</f>
        <v>495.20255109379065</v>
      </c>
      <c r="H12" s="98">
        <f>'[30]2'!$G$170</f>
        <v>513.14145322755076</v>
      </c>
      <c r="I12" s="103"/>
    </row>
    <row r="13" spans="1:11" ht="12.75" customHeight="1">
      <c r="A13" s="30" t="s">
        <v>162</v>
      </c>
      <c r="B13" s="37" t="s">
        <v>163</v>
      </c>
      <c r="C13" s="36" t="s">
        <v>164</v>
      </c>
      <c r="D13" s="44"/>
      <c r="E13" s="44"/>
      <c r="F13" s="44"/>
      <c r="G13" s="44"/>
      <c r="H13" s="105"/>
      <c r="I13" s="106"/>
    </row>
    <row r="14" spans="1:11" ht="27.75" customHeight="1">
      <c r="A14" s="30" t="s">
        <v>165</v>
      </c>
      <c r="B14" s="37" t="s">
        <v>50</v>
      </c>
      <c r="C14" s="36" t="s">
        <v>51</v>
      </c>
      <c r="D14" s="107"/>
      <c r="E14" s="108"/>
      <c r="F14" s="107"/>
      <c r="G14" s="108"/>
      <c r="H14" s="107"/>
      <c r="I14" s="108"/>
    </row>
    <row r="15" spans="1:11" ht="26.25" customHeight="1">
      <c r="A15" s="30" t="s">
        <v>166</v>
      </c>
      <c r="B15" s="46" t="s">
        <v>52</v>
      </c>
      <c r="C15" s="36" t="s">
        <v>51</v>
      </c>
      <c r="D15" s="40"/>
      <c r="E15" s="40"/>
      <c r="F15" s="40"/>
      <c r="G15" s="40"/>
      <c r="H15" s="107"/>
      <c r="I15" s="106"/>
    </row>
    <row r="16" spans="1:11" ht="12.75" customHeight="1">
      <c r="A16" s="30" t="s">
        <v>167</v>
      </c>
      <c r="B16" s="46" t="s">
        <v>53</v>
      </c>
      <c r="C16" s="36" t="s">
        <v>51</v>
      </c>
      <c r="D16" s="44"/>
      <c r="E16" s="44"/>
      <c r="F16" s="44"/>
      <c r="G16" s="44"/>
      <c r="H16" s="44"/>
      <c r="I16" s="44"/>
    </row>
    <row r="17" spans="1:9" ht="12.75" customHeight="1">
      <c r="A17" s="30"/>
      <c r="B17" s="38" t="s">
        <v>54</v>
      </c>
      <c r="C17" s="36" t="s">
        <v>51</v>
      </c>
      <c r="D17" s="44"/>
      <c r="E17" s="44"/>
      <c r="F17" s="44"/>
      <c r="G17" s="44"/>
      <c r="H17" s="44"/>
      <c r="I17" s="44"/>
    </row>
    <row r="18" spans="1:9" ht="12.75" customHeight="1">
      <c r="A18" s="30"/>
      <c r="B18" s="38" t="s">
        <v>55</v>
      </c>
      <c r="C18" s="36" t="s">
        <v>51</v>
      </c>
      <c r="D18" s="44"/>
      <c r="E18" s="44"/>
      <c r="F18" s="44"/>
      <c r="G18" s="44"/>
      <c r="H18" s="44"/>
      <c r="I18" s="44"/>
    </row>
    <row r="19" spans="1:9" ht="12.75" customHeight="1">
      <c r="A19" s="30"/>
      <c r="B19" s="38" t="s">
        <v>56</v>
      </c>
      <c r="C19" s="36" t="s">
        <v>51</v>
      </c>
      <c r="D19" s="44"/>
      <c r="E19" s="44"/>
      <c r="F19" s="44"/>
      <c r="G19" s="44"/>
      <c r="H19" s="44"/>
      <c r="I19" s="44"/>
    </row>
    <row r="20" spans="1:9" ht="12.75" customHeight="1">
      <c r="A20" s="30"/>
      <c r="B20" s="38" t="s">
        <v>57</v>
      </c>
      <c r="C20" s="36" t="s">
        <v>51</v>
      </c>
      <c r="D20" s="44"/>
      <c r="E20" s="44"/>
      <c r="F20" s="44"/>
      <c r="G20" s="44"/>
      <c r="H20" s="44"/>
      <c r="I20" s="44"/>
    </row>
    <row r="21" spans="1:9" ht="12.75" customHeight="1">
      <c r="A21" s="30" t="s">
        <v>168</v>
      </c>
      <c r="B21" s="46" t="s">
        <v>58</v>
      </c>
      <c r="C21" s="36" t="s">
        <v>51</v>
      </c>
      <c r="D21" s="44"/>
      <c r="E21" s="44"/>
      <c r="F21" s="44"/>
      <c r="G21" s="44"/>
      <c r="H21" s="44"/>
      <c r="I21" s="44"/>
    </row>
    <row r="22" spans="1:9" ht="12.75" customHeight="1">
      <c r="A22" s="30" t="s">
        <v>169</v>
      </c>
      <c r="B22" s="37" t="s">
        <v>59</v>
      </c>
      <c r="C22" s="36" t="s">
        <v>36</v>
      </c>
      <c r="D22" s="44"/>
      <c r="E22" s="44"/>
      <c r="F22" s="44"/>
      <c r="G22" s="44"/>
      <c r="H22" s="44"/>
      <c r="I22" s="44"/>
    </row>
    <row r="23" spans="1:9" ht="25.5" customHeight="1">
      <c r="A23" s="30" t="s">
        <v>170</v>
      </c>
      <c r="B23" s="38" t="s">
        <v>60</v>
      </c>
      <c r="C23" s="30" t="s">
        <v>61</v>
      </c>
      <c r="D23" s="44"/>
      <c r="E23" s="44"/>
      <c r="F23" s="44"/>
      <c r="G23" s="44"/>
      <c r="H23" s="44"/>
      <c r="I23" s="44"/>
    </row>
    <row r="24" spans="1:9" ht="12.75" customHeight="1">
      <c r="A24" s="30" t="s">
        <v>171</v>
      </c>
      <c r="B24" s="46" t="s">
        <v>62</v>
      </c>
      <c r="C24" s="36" t="s">
        <v>51</v>
      </c>
      <c r="D24" s="44"/>
      <c r="E24" s="44"/>
      <c r="F24" s="44"/>
      <c r="G24" s="44"/>
      <c r="H24" s="44"/>
      <c r="I24" s="44"/>
    </row>
    <row r="25" spans="1:9" ht="12.75" customHeight="1">
      <c r="A25" s="30" t="s">
        <v>172</v>
      </c>
      <c r="B25" s="37" t="s">
        <v>63</v>
      </c>
      <c r="C25" s="36" t="s">
        <v>175</v>
      </c>
      <c r="D25" s="44"/>
      <c r="E25" s="44"/>
      <c r="F25" s="44"/>
      <c r="G25" s="44"/>
      <c r="H25" s="44"/>
      <c r="I25" s="44"/>
    </row>
    <row r="26" spans="1:9" ht="15" customHeight="1">
      <c r="A26" s="30"/>
      <c r="B26" s="38" t="s">
        <v>64</v>
      </c>
      <c r="C26" s="36" t="s">
        <v>175</v>
      </c>
      <c r="D26" s="44"/>
      <c r="E26" s="44"/>
      <c r="F26" s="44"/>
      <c r="G26" s="44"/>
      <c r="H26" s="44"/>
      <c r="I26" s="44"/>
    </row>
    <row r="27" spans="1:9">
      <c r="A27" s="30"/>
      <c r="B27" s="38" t="s">
        <v>65</v>
      </c>
      <c r="C27" s="36" t="s">
        <v>175</v>
      </c>
      <c r="D27" s="44"/>
      <c r="E27" s="44"/>
      <c r="F27" s="44"/>
      <c r="G27" s="44"/>
      <c r="H27" s="44"/>
      <c r="I27" s="44"/>
    </row>
    <row r="28" spans="1:9">
      <c r="A28" s="8"/>
      <c r="B28" s="33"/>
      <c r="C28" s="32"/>
      <c r="D28" s="33"/>
      <c r="E28" s="33"/>
      <c r="F28" s="33"/>
      <c r="G28" s="33"/>
      <c r="H28" s="33"/>
      <c r="I28" s="33"/>
    </row>
    <row r="29" spans="1:9">
      <c r="A29" s="94" t="s">
        <v>173</v>
      </c>
      <c r="B29" s="94"/>
      <c r="C29" s="94"/>
      <c r="D29" s="94"/>
      <c r="E29" s="94"/>
      <c r="F29" s="94"/>
      <c r="G29" s="94"/>
      <c r="H29" s="94"/>
      <c r="I29" s="94"/>
    </row>
    <row r="30" spans="1:9">
      <c r="A30" s="94" t="s">
        <v>178</v>
      </c>
      <c r="B30" s="94"/>
      <c r="C30" s="94"/>
      <c r="D30" s="94"/>
      <c r="E30" s="94"/>
      <c r="F30" s="94"/>
      <c r="G30" s="94"/>
      <c r="H30" s="94"/>
      <c r="I30" s="94"/>
    </row>
    <row r="31" spans="1:9">
      <c r="A31" s="94" t="s">
        <v>187</v>
      </c>
      <c r="B31" s="94"/>
      <c r="C31" s="94"/>
      <c r="D31" s="94"/>
      <c r="E31" s="94"/>
      <c r="F31" s="94"/>
      <c r="G31" s="94"/>
      <c r="H31" s="94"/>
      <c r="I31" s="94"/>
    </row>
    <row r="32" spans="1:9">
      <c r="A32" s="94"/>
      <c r="B32" s="94"/>
      <c r="C32" s="94"/>
      <c r="D32" s="94"/>
      <c r="E32" s="94"/>
      <c r="F32" s="94"/>
      <c r="G32" s="94"/>
      <c r="H32" s="94"/>
      <c r="I32" s="94"/>
    </row>
  </sheetData>
  <mergeCells count="20">
    <mergeCell ref="H15:I15"/>
    <mergeCell ref="A29:I29"/>
    <mergeCell ref="A30:I30"/>
    <mergeCell ref="A31:I31"/>
    <mergeCell ref="A32:I32"/>
    <mergeCell ref="A10:I10"/>
    <mergeCell ref="H11:I11"/>
    <mergeCell ref="H12:I12"/>
    <mergeCell ref="H13:I13"/>
    <mergeCell ref="D14:E14"/>
    <mergeCell ref="F14:G14"/>
    <mergeCell ref="H14:I14"/>
    <mergeCell ref="A4:I4"/>
    <mergeCell ref="A5:I5"/>
    <mergeCell ref="A7:A9"/>
    <mergeCell ref="B7:B9"/>
    <mergeCell ref="C7:C9"/>
    <mergeCell ref="D7:E7"/>
    <mergeCell ref="F7:G7"/>
    <mergeCell ref="H7:I7"/>
  </mergeCells>
  <conditionalFormatting sqref="K11">
    <cfRule type="containsText" dxfId="5" priority="1" operator="containsText" text="ложь">
      <formula>NOT(ISERROR(SEARCH("ложь",K11)))</formula>
    </cfRule>
    <cfRule type="containsText" dxfId="4" priority="2" operator="containsText" text="истина">
      <formula>NOT(ISERROR(SEARCH("истина",K11)))</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52"/>
  <sheetViews>
    <sheetView zoomScaleNormal="100" workbookViewId="0">
      <pane xSplit="3" ySplit="9" topLeftCell="D10" activePane="bottomRight" state="frozen"/>
      <selection activeCell="N23" sqref="N23"/>
      <selection pane="topRight" activeCell="N23" sqref="N23"/>
      <selection pane="bottomLeft" activeCell="N23" sqref="N23"/>
      <selection pane="bottomRight" activeCell="N23" sqref="N23"/>
    </sheetView>
  </sheetViews>
  <sheetFormatPr defaultRowHeight="12.75"/>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182</v>
      </c>
    </row>
    <row r="2" spans="1:6">
      <c r="F2" s="34" t="s">
        <v>82</v>
      </c>
    </row>
    <row r="3" spans="1:6">
      <c r="B3" s="64"/>
    </row>
    <row r="4" spans="1:6">
      <c r="A4" s="95" t="s">
        <v>43</v>
      </c>
      <c r="B4" s="95"/>
      <c r="C4" s="95"/>
      <c r="D4" s="95"/>
      <c r="E4" s="95"/>
      <c r="F4" s="95"/>
    </row>
    <row r="5" spans="1:6">
      <c r="A5" s="95" t="str">
        <f>Титульный!$C$23</f>
        <v>Няганская ГРЭС (БЛ 2) ДПМ</v>
      </c>
      <c r="B5" s="95"/>
      <c r="C5" s="95"/>
      <c r="D5" s="95"/>
      <c r="E5" s="95"/>
      <c r="F5" s="95"/>
    </row>
    <row r="6" spans="1:6">
      <c r="A6" s="49"/>
      <c r="B6" s="49"/>
      <c r="C6" s="49"/>
      <c r="D6" s="49"/>
      <c r="E6" s="49"/>
      <c r="F6" s="49"/>
    </row>
    <row r="7" spans="1:6" s="8" customFormat="1" ht="38.25">
      <c r="A7" s="96" t="s">
        <v>2</v>
      </c>
      <c r="B7" s="96" t="s">
        <v>13</v>
      </c>
      <c r="C7" s="96" t="s">
        <v>14</v>
      </c>
      <c r="D7" s="50" t="s">
        <v>155</v>
      </c>
      <c r="E7" s="50" t="s">
        <v>156</v>
      </c>
      <c r="F7" s="50" t="s">
        <v>157</v>
      </c>
    </row>
    <row r="8" spans="1:6" s="8" customFormat="1">
      <c r="A8" s="96"/>
      <c r="B8" s="96"/>
      <c r="C8" s="96"/>
      <c r="D8" s="50">
        <f>Титульный!$B$5-2</f>
        <v>2016</v>
      </c>
      <c r="E8" s="50">
        <f>Титульный!$B$5-1</f>
        <v>2017</v>
      </c>
      <c r="F8" s="50">
        <f>Титульный!$B$5</f>
        <v>2018</v>
      </c>
    </row>
    <row r="9" spans="1:6" s="8" customFormat="1">
      <c r="A9" s="96"/>
      <c r="B9" s="96"/>
      <c r="C9" s="96"/>
      <c r="D9" s="50" t="s">
        <v>73</v>
      </c>
      <c r="E9" s="50" t="s">
        <v>73</v>
      </c>
      <c r="F9" s="50" t="s">
        <v>73</v>
      </c>
    </row>
    <row r="10" spans="1:6">
      <c r="A10" s="36" t="s">
        <v>94</v>
      </c>
      <c r="B10" s="37" t="s">
        <v>37</v>
      </c>
      <c r="C10" s="36" t="s">
        <v>39</v>
      </c>
      <c r="D10" s="29">
        <f>[28]modfrmReestr!$H$11</f>
        <v>0</v>
      </c>
      <c r="E10" s="29">
        <f>'[28]0.1'!$I$11</f>
        <v>424.24</v>
      </c>
      <c r="F10" s="29">
        <f>'[28]0.1'!$L$11</f>
        <v>0</v>
      </c>
    </row>
    <row r="11" spans="1:6" ht="38.25">
      <c r="A11" s="36" t="s">
        <v>95</v>
      </c>
      <c r="B11" s="37" t="s">
        <v>38</v>
      </c>
      <c r="C11" s="36" t="s">
        <v>39</v>
      </c>
      <c r="D11" s="29">
        <f>[28]modfrmReestr!$H$12-[28]modfrmReestr!$H$14</f>
        <v>0</v>
      </c>
      <c r="E11" s="29">
        <f>'[28]0.1'!$I$12</f>
        <v>411.85984999999999</v>
      </c>
      <c r="F11" s="29">
        <f>'[28]0.1'!$L$12</f>
        <v>0</v>
      </c>
    </row>
    <row r="12" spans="1:6">
      <c r="A12" s="36" t="s">
        <v>96</v>
      </c>
      <c r="B12" s="37" t="s">
        <v>97</v>
      </c>
      <c r="C12" s="36" t="s">
        <v>158</v>
      </c>
      <c r="D12" s="29">
        <f>'[4]НГРЭС Б2'!$E$7</f>
        <v>2768.2510000000002</v>
      </c>
      <c r="E12" s="29">
        <f>'[28]0.1'!$I$13</f>
        <v>2848.83</v>
      </c>
      <c r="F12" s="29">
        <f>'[28]0.1'!$L$13</f>
        <v>2848.832387755102</v>
      </c>
    </row>
    <row r="13" spans="1:6">
      <c r="A13" s="36" t="s">
        <v>98</v>
      </c>
      <c r="B13" s="37" t="s">
        <v>99</v>
      </c>
      <c r="C13" s="36" t="s">
        <v>158</v>
      </c>
      <c r="D13" s="29">
        <f>'[4]НГРЭС Б2'!$E$22</f>
        <v>2713.3379620000005</v>
      </c>
      <c r="E13" s="29">
        <f>'[28]0.1'!$I$15</f>
        <v>2787.37</v>
      </c>
      <c r="F13" s="29">
        <f>'[28]0.1'!$L$15</f>
        <v>2779.3107636265308</v>
      </c>
    </row>
    <row r="14" spans="1:6">
      <c r="A14" s="36" t="s">
        <v>100</v>
      </c>
      <c r="B14" s="37" t="s">
        <v>101</v>
      </c>
      <c r="C14" s="36" t="s">
        <v>102</v>
      </c>
      <c r="D14" s="29">
        <f>'[4]НГРЭС Б2'!$E$23</f>
        <v>30.082999999999998</v>
      </c>
      <c r="E14" s="29">
        <f>'[28]0.1'!$I$16</f>
        <v>20.92</v>
      </c>
      <c r="F14" s="29">
        <f>'[28]0.1'!$L$16</f>
        <v>17.32</v>
      </c>
    </row>
    <row r="15" spans="1:6">
      <c r="A15" s="36" t="s">
        <v>103</v>
      </c>
      <c r="B15" s="37" t="s">
        <v>104</v>
      </c>
      <c r="C15" s="36" t="s">
        <v>102</v>
      </c>
      <c r="D15" s="29">
        <f>'[4]НГРЭС Б2'!$E$26</f>
        <v>0</v>
      </c>
      <c r="E15" s="29">
        <f>'[28]0.1'!$I$17</f>
        <v>0</v>
      </c>
      <c r="F15" s="29">
        <f>'[28]0.1'!$L$17</f>
        <v>0</v>
      </c>
    </row>
    <row r="16" spans="1:6">
      <c r="A16" s="36" t="s">
        <v>105</v>
      </c>
      <c r="B16" s="37" t="s">
        <v>15</v>
      </c>
      <c r="C16" s="36" t="s">
        <v>106</v>
      </c>
      <c r="D16" s="40"/>
      <c r="E16" s="29">
        <f>'[28]0.1'!$I$43</f>
        <v>1661711.3201490513</v>
      </c>
      <c r="F16" s="29">
        <f>'[28]0.1'!$L$43</f>
        <v>1716196.7647924281</v>
      </c>
    </row>
    <row r="17" spans="1:8">
      <c r="A17" s="36" t="s">
        <v>107</v>
      </c>
      <c r="B17" s="38" t="s">
        <v>18</v>
      </c>
      <c r="C17" s="36" t="s">
        <v>106</v>
      </c>
      <c r="D17" s="40"/>
      <c r="E17" s="29">
        <f>'[28]0.1'!$G$43</f>
        <v>1661711.3201490513</v>
      </c>
      <c r="F17" s="29">
        <f>'[28]0.1'!$J$43</f>
        <v>1716196.7647924281</v>
      </c>
    </row>
    <row r="18" spans="1:8">
      <c r="A18" s="36" t="s">
        <v>108</v>
      </c>
      <c r="B18" s="38" t="s">
        <v>19</v>
      </c>
      <c r="C18" s="36" t="s">
        <v>106</v>
      </c>
      <c r="D18" s="40"/>
      <c r="E18" s="29">
        <f>'[28]0.1'!$H$43</f>
        <v>0</v>
      </c>
      <c r="F18" s="29">
        <f>'[28]0.1'!$K$43</f>
        <v>0</v>
      </c>
    </row>
    <row r="19" spans="1:8" ht="25.5">
      <c r="A19" s="36" t="s">
        <v>109</v>
      </c>
      <c r="B19" s="38" t="s">
        <v>20</v>
      </c>
      <c r="C19" s="36" t="s">
        <v>106</v>
      </c>
      <c r="D19" s="41"/>
      <c r="E19" s="41"/>
      <c r="F19" s="41"/>
    </row>
    <row r="20" spans="1:8">
      <c r="A20" s="36" t="s">
        <v>110</v>
      </c>
      <c r="B20" s="37" t="s">
        <v>111</v>
      </c>
      <c r="C20" s="36" t="s">
        <v>106</v>
      </c>
      <c r="D20" s="29">
        <f>'[4]НГРЭС Б2'!$E$179</f>
        <v>1308535.4338199999</v>
      </c>
      <c r="E20" s="29">
        <f>'[28]0.1'!$I$31</f>
        <v>1667368.4893007714</v>
      </c>
      <c r="F20" s="29">
        <f>'[28]0.1'!$L$31</f>
        <v>1720466.1738926941</v>
      </c>
      <c r="G20" s="47"/>
      <c r="H20" s="47"/>
    </row>
    <row r="21" spans="1:8">
      <c r="A21" s="36" t="s">
        <v>112</v>
      </c>
      <c r="B21" s="38" t="s">
        <v>113</v>
      </c>
      <c r="C21" s="36" t="s">
        <v>106</v>
      </c>
      <c r="D21" s="29">
        <f>'[4]НГРЭС Б2'!$E$197</f>
        <v>1308535.4338200002</v>
      </c>
      <c r="E21" s="29">
        <f>'[28]0.1'!$I$32</f>
        <v>1658709.3226590513</v>
      </c>
      <c r="F21" s="29">
        <f>'[28]0.1'!$L$32</f>
        <v>1713053.3643187664</v>
      </c>
      <c r="G21" s="47"/>
      <c r="H21" s="47"/>
    </row>
    <row r="22" spans="1:8" ht="25.5">
      <c r="A22" s="36"/>
      <c r="B22" s="38" t="s">
        <v>114</v>
      </c>
      <c r="C22" s="36" t="s">
        <v>40</v>
      </c>
      <c r="D22" s="29">
        <f>'[4]НГРЭС Б2'!$E$31</f>
        <v>211.71680241761203</v>
      </c>
      <c r="E22" s="29">
        <f>'[28]4'!$L$24</f>
        <v>218.1</v>
      </c>
      <c r="F22" s="29">
        <f>'[28]4'!$M$24</f>
        <v>218.1</v>
      </c>
      <c r="G22" s="47"/>
      <c r="H22" s="47"/>
    </row>
    <row r="23" spans="1:8">
      <c r="A23" s="36" t="s">
        <v>115</v>
      </c>
      <c r="B23" s="38" t="s">
        <v>116</v>
      </c>
      <c r="C23" s="36" t="s">
        <v>106</v>
      </c>
      <c r="D23" s="29">
        <f>'[4]НГРЭС Б2'!$E$179-'[4]НГРЭС Б2'!$E$197</f>
        <v>0</v>
      </c>
      <c r="E23" s="29">
        <f>'[28]0.1'!$I$33</f>
        <v>8659.166641720105</v>
      </c>
      <c r="F23" s="29">
        <f>'[28]0.1'!$L$33</f>
        <v>7412.8095739276614</v>
      </c>
    </row>
    <row r="24" spans="1:8">
      <c r="A24" s="36"/>
      <c r="B24" s="38" t="s">
        <v>117</v>
      </c>
      <c r="C24" s="36" t="s">
        <v>118</v>
      </c>
      <c r="D24" s="29">
        <f>'[4]НГРЭС Б2'!$E$36</f>
        <v>150.35069640660853</v>
      </c>
      <c r="E24" s="29">
        <f>'[28]4'!$L$28</f>
        <v>152.30000000000001</v>
      </c>
      <c r="F24" s="29">
        <f>'[28]4'!$M$28</f>
        <v>152.30000000000001</v>
      </c>
    </row>
    <row r="25" spans="1:8" ht="25.5">
      <c r="A25" s="36"/>
      <c r="B25" s="9" t="s">
        <v>119</v>
      </c>
      <c r="C25" s="36" t="s">
        <v>36</v>
      </c>
      <c r="D25" s="50" t="s">
        <v>66</v>
      </c>
      <c r="E25" s="50" t="s">
        <v>66</v>
      </c>
      <c r="F25" s="50" t="s">
        <v>66</v>
      </c>
    </row>
    <row r="26" spans="1:8">
      <c r="A26" s="36" t="s">
        <v>120</v>
      </c>
      <c r="B26" s="9" t="s">
        <v>21</v>
      </c>
      <c r="C26" s="36" t="s">
        <v>106</v>
      </c>
      <c r="D26" s="41"/>
      <c r="E26" s="41"/>
      <c r="F26" s="41"/>
    </row>
    <row r="27" spans="1:8" ht="25.5">
      <c r="A27" s="36" t="s">
        <v>121</v>
      </c>
      <c r="B27" s="9" t="s">
        <v>16</v>
      </c>
      <c r="C27" s="36" t="s">
        <v>36</v>
      </c>
      <c r="D27" s="41"/>
      <c r="E27" s="41"/>
      <c r="F27" s="41"/>
    </row>
    <row r="28" spans="1:8">
      <c r="A28" s="36" t="s">
        <v>122</v>
      </c>
      <c r="B28" s="38" t="s">
        <v>123</v>
      </c>
      <c r="C28" s="36" t="s">
        <v>124</v>
      </c>
      <c r="D28" s="41"/>
      <c r="E28" s="41"/>
      <c r="F28" s="41"/>
    </row>
    <row r="29" spans="1:8" ht="25.5">
      <c r="A29" s="39" t="s">
        <v>125</v>
      </c>
      <c r="B29" s="38" t="s">
        <v>126</v>
      </c>
      <c r="C29" s="50" t="s">
        <v>127</v>
      </c>
      <c r="D29" s="41"/>
      <c r="E29" s="41"/>
      <c r="F29" s="41"/>
    </row>
    <row r="30" spans="1:8" ht="25.5">
      <c r="A30" s="36" t="s">
        <v>128</v>
      </c>
      <c r="B30" s="38" t="s">
        <v>129</v>
      </c>
      <c r="C30" s="36" t="s">
        <v>36</v>
      </c>
      <c r="D30" s="41"/>
      <c r="E30" s="41"/>
      <c r="F30" s="41"/>
    </row>
    <row r="31" spans="1:8">
      <c r="A31" s="36" t="s">
        <v>130</v>
      </c>
      <c r="B31" s="9" t="s">
        <v>131</v>
      </c>
      <c r="C31" s="36" t="s">
        <v>106</v>
      </c>
      <c r="D31" s="29">
        <f>D32+D33+D34</f>
        <v>2551317.2051400002</v>
      </c>
      <c r="E31" s="41"/>
      <c r="F31" s="41"/>
      <c r="G31" s="47"/>
    </row>
    <row r="32" spans="1:8">
      <c r="A32" s="36" t="s">
        <v>132</v>
      </c>
      <c r="B32" s="38" t="s">
        <v>22</v>
      </c>
      <c r="C32" s="36" t="s">
        <v>106</v>
      </c>
      <c r="D32" s="29">
        <f>1526156158.21/1000</f>
        <v>1526156.15821</v>
      </c>
      <c r="E32" s="41"/>
      <c r="F32" s="41"/>
      <c r="G32" s="47"/>
    </row>
    <row r="33" spans="1:6">
      <c r="A33" s="36" t="s">
        <v>133</v>
      </c>
      <c r="B33" s="38" t="s">
        <v>23</v>
      </c>
      <c r="C33" s="36" t="s">
        <v>106</v>
      </c>
      <c r="D33" s="29">
        <f>1025161046.93/1000</f>
        <v>1025161.04693</v>
      </c>
      <c r="E33" s="41"/>
      <c r="F33" s="41"/>
    </row>
    <row r="34" spans="1:6" ht="25.5">
      <c r="A34" s="36" t="s">
        <v>134</v>
      </c>
      <c r="B34" s="38" t="s">
        <v>24</v>
      </c>
      <c r="C34" s="36" t="s">
        <v>106</v>
      </c>
      <c r="D34" s="29">
        <v>0</v>
      </c>
      <c r="E34" s="41"/>
      <c r="F34" s="41"/>
    </row>
    <row r="35" spans="1:6">
      <c r="A35" s="36" t="s">
        <v>185</v>
      </c>
      <c r="B35" s="38" t="s">
        <v>186</v>
      </c>
      <c r="C35" s="36" t="s">
        <v>106</v>
      </c>
      <c r="D35" s="29">
        <v>0</v>
      </c>
      <c r="E35" s="41"/>
      <c r="F35" s="41"/>
    </row>
    <row r="36" spans="1:6">
      <c r="A36" s="36" t="s">
        <v>135</v>
      </c>
      <c r="B36" s="9" t="s">
        <v>136</v>
      </c>
      <c r="C36" s="36" t="s">
        <v>106</v>
      </c>
      <c r="D36" s="41"/>
      <c r="E36" s="41"/>
      <c r="F36" s="41"/>
    </row>
    <row r="37" spans="1:6">
      <c r="A37" s="36" t="s">
        <v>137</v>
      </c>
      <c r="B37" s="38" t="s">
        <v>25</v>
      </c>
      <c r="C37" s="36" t="s">
        <v>106</v>
      </c>
      <c r="D37" s="41"/>
      <c r="E37" s="41"/>
      <c r="F37" s="41"/>
    </row>
    <row r="38" spans="1:6">
      <c r="A38" s="36" t="s">
        <v>138</v>
      </c>
      <c r="B38" s="38" t="s">
        <v>44</v>
      </c>
      <c r="C38" s="36" t="s">
        <v>106</v>
      </c>
      <c r="D38" s="41"/>
      <c r="E38" s="41"/>
      <c r="F38" s="41"/>
    </row>
    <row r="39" spans="1:6">
      <c r="A39" s="36" t="s">
        <v>139</v>
      </c>
      <c r="B39" s="9" t="s">
        <v>140</v>
      </c>
      <c r="C39" s="36" t="s">
        <v>106</v>
      </c>
      <c r="D39" s="41"/>
      <c r="E39" s="41"/>
      <c r="F39" s="41"/>
    </row>
    <row r="40" spans="1:6">
      <c r="A40" s="36" t="s">
        <v>141</v>
      </c>
      <c r="B40" s="38" t="s">
        <v>22</v>
      </c>
      <c r="C40" s="36" t="s">
        <v>106</v>
      </c>
      <c r="D40" s="41"/>
      <c r="E40" s="41"/>
      <c r="F40" s="41"/>
    </row>
    <row r="41" spans="1:6">
      <c r="A41" s="36" t="s">
        <v>142</v>
      </c>
      <c r="B41" s="38" t="s">
        <v>23</v>
      </c>
      <c r="C41" s="36" t="s">
        <v>106</v>
      </c>
      <c r="D41" s="41"/>
      <c r="E41" s="41"/>
      <c r="F41" s="41"/>
    </row>
    <row r="42" spans="1:6" ht="25.5">
      <c r="A42" s="36" t="s">
        <v>143</v>
      </c>
      <c r="B42" s="38" t="s">
        <v>24</v>
      </c>
      <c r="C42" s="36" t="s">
        <v>106</v>
      </c>
      <c r="D42" s="41"/>
      <c r="E42" s="41"/>
      <c r="F42" s="41"/>
    </row>
    <row r="43" spans="1:6" ht="25.5">
      <c r="A43" s="36" t="s">
        <v>144</v>
      </c>
      <c r="B43" s="9" t="s">
        <v>145</v>
      </c>
      <c r="C43" s="36" t="s">
        <v>106</v>
      </c>
      <c r="D43" s="41"/>
      <c r="E43" s="41"/>
      <c r="F43" s="41"/>
    </row>
    <row r="44" spans="1:6">
      <c r="A44" s="36" t="s">
        <v>146</v>
      </c>
      <c r="B44" s="38" t="s">
        <v>22</v>
      </c>
      <c r="C44" s="36" t="s">
        <v>106</v>
      </c>
      <c r="D44" s="41"/>
      <c r="E44" s="41"/>
      <c r="F44" s="41"/>
    </row>
    <row r="45" spans="1:6">
      <c r="A45" s="36" t="s">
        <v>147</v>
      </c>
      <c r="B45" s="38" t="s">
        <v>23</v>
      </c>
      <c r="C45" s="36" t="s">
        <v>106</v>
      </c>
      <c r="D45" s="41"/>
      <c r="E45" s="41"/>
      <c r="F45" s="41"/>
    </row>
    <row r="46" spans="1:6" ht="25.5">
      <c r="A46" s="36" t="s">
        <v>148</v>
      </c>
      <c r="B46" s="38" t="s">
        <v>24</v>
      </c>
      <c r="C46" s="36" t="s">
        <v>106</v>
      </c>
      <c r="D46" s="41"/>
      <c r="E46" s="41"/>
      <c r="F46" s="41"/>
    </row>
    <row r="47" spans="1:6">
      <c r="A47" s="36" t="s">
        <v>149</v>
      </c>
      <c r="B47" s="9" t="s">
        <v>184</v>
      </c>
      <c r="C47" s="36" t="s">
        <v>106</v>
      </c>
      <c r="D47" s="52">
        <v>9004290</v>
      </c>
      <c r="E47" s="41"/>
      <c r="F47" s="41"/>
    </row>
    <row r="48" spans="1:6" ht="25.5">
      <c r="A48" s="36" t="s">
        <v>150</v>
      </c>
      <c r="B48" s="9" t="s">
        <v>183</v>
      </c>
      <c r="C48" s="36" t="s">
        <v>151</v>
      </c>
      <c r="D48" s="31">
        <f>17458277/60471373</f>
        <v>0.28870316868776902</v>
      </c>
      <c r="E48" s="41"/>
      <c r="F48" s="41"/>
    </row>
    <row r="49" spans="1:6" ht="38.25">
      <c r="A49" s="36" t="s">
        <v>152</v>
      </c>
      <c r="B49" s="9" t="s">
        <v>17</v>
      </c>
      <c r="C49" s="36" t="s">
        <v>36</v>
      </c>
      <c r="D49" s="96" t="s">
        <v>153</v>
      </c>
      <c r="E49" s="96"/>
      <c r="F49" s="96"/>
    </row>
    <row r="50" spans="1:6">
      <c r="B50" s="8"/>
    </row>
    <row r="51" spans="1:6">
      <c r="A51" s="94" t="s">
        <v>154</v>
      </c>
      <c r="B51" s="94"/>
      <c r="C51" s="94"/>
      <c r="D51" s="94"/>
      <c r="E51" s="94"/>
      <c r="F51" s="94"/>
    </row>
    <row r="52" spans="1:6">
      <c r="A52" s="94" t="s">
        <v>193</v>
      </c>
      <c r="B52" s="94"/>
      <c r="C52" s="94"/>
      <c r="D52" s="94"/>
      <c r="E52" s="94"/>
      <c r="F52" s="94"/>
    </row>
  </sheetData>
  <mergeCells count="8">
    <mergeCell ref="A51:F51"/>
    <mergeCell ref="A52:F52"/>
    <mergeCell ref="A4:F4"/>
    <mergeCell ref="A5:F5"/>
    <mergeCell ref="A7:A9"/>
    <mergeCell ref="B7:B9"/>
    <mergeCell ref="C7:C9"/>
    <mergeCell ref="D49:F49"/>
  </mergeCells>
  <pageMargins left="0.70866141732283472" right="0.70866141732283472" top="0.74803149606299213" bottom="0.74803149606299213" header="0.31496062992125984" footer="0.31496062992125984"/>
  <pageSetup paperSize="9" scale="5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32"/>
  <sheetViews>
    <sheetView zoomScaleNormal="100" workbookViewId="0">
      <pane xSplit="3" ySplit="9" topLeftCell="F15" activePane="bottomRight" state="frozen"/>
      <selection activeCell="N23" sqref="N23"/>
      <selection pane="topRight" activeCell="N23" sqref="N23"/>
      <selection pane="bottomLeft" activeCell="N23" sqref="N23"/>
      <selection pane="bottomRight" activeCell="N23" sqref="N23"/>
    </sheetView>
  </sheetViews>
  <sheetFormatPr defaultRowHeight="12.75"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0"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181</v>
      </c>
    </row>
    <row r="2" spans="1:11">
      <c r="F2" s="27"/>
      <c r="I2" s="26" t="s">
        <v>82</v>
      </c>
    </row>
    <row r="3" spans="1:11">
      <c r="F3" s="27"/>
    </row>
    <row r="4" spans="1:11">
      <c r="A4" s="75" t="s">
        <v>45</v>
      </c>
      <c r="B4" s="93"/>
      <c r="C4" s="93"/>
      <c r="D4" s="93"/>
      <c r="E4" s="93"/>
      <c r="F4" s="93"/>
      <c r="G4" s="93"/>
      <c r="H4" s="93"/>
      <c r="I4" s="93"/>
    </row>
    <row r="5" spans="1:11">
      <c r="A5" s="75" t="str">
        <f>Титульный!$C$23</f>
        <v>Няганская ГРЭС (БЛ 2) ДПМ</v>
      </c>
      <c r="B5" s="93"/>
      <c r="C5" s="93"/>
      <c r="D5" s="93"/>
      <c r="E5" s="93"/>
      <c r="F5" s="93"/>
      <c r="G5" s="93"/>
      <c r="H5" s="93"/>
      <c r="I5" s="93"/>
    </row>
    <row r="7" spans="1:11" s="3" customFormat="1" ht="32.25" customHeight="1">
      <c r="A7" s="104" t="s">
        <v>93</v>
      </c>
      <c r="B7" s="104" t="s">
        <v>13</v>
      </c>
      <c r="C7" s="104" t="s">
        <v>159</v>
      </c>
      <c r="D7" s="104" t="s">
        <v>179</v>
      </c>
      <c r="E7" s="104"/>
      <c r="F7" s="104" t="s">
        <v>156</v>
      </c>
      <c r="G7" s="104"/>
      <c r="H7" s="104" t="s">
        <v>157</v>
      </c>
      <c r="I7" s="104"/>
      <c r="K7" s="48"/>
    </row>
    <row r="8" spans="1:11" s="3" customFormat="1">
      <c r="A8" s="104"/>
      <c r="B8" s="104"/>
      <c r="C8" s="104"/>
      <c r="D8" s="42">
        <f>Титульный!$B$5-2</f>
        <v>2016</v>
      </c>
      <c r="E8" s="43" t="s">
        <v>73</v>
      </c>
      <c r="F8" s="42">
        <f>Титульный!$B$5-1</f>
        <v>2017</v>
      </c>
      <c r="G8" s="43" t="s">
        <v>73</v>
      </c>
      <c r="H8" s="42">
        <f>Титульный!$B$5</f>
        <v>2018</v>
      </c>
      <c r="I8" s="43" t="s">
        <v>73</v>
      </c>
      <c r="K8" s="48"/>
    </row>
    <row r="9" spans="1:11" s="3" customFormat="1">
      <c r="A9" s="104"/>
      <c r="B9" s="104"/>
      <c r="C9" s="104"/>
      <c r="D9" s="51" t="s">
        <v>26</v>
      </c>
      <c r="E9" s="51" t="s">
        <v>27</v>
      </c>
      <c r="F9" s="51" t="s">
        <v>26</v>
      </c>
      <c r="G9" s="51" t="s">
        <v>27</v>
      </c>
      <c r="H9" s="51" t="s">
        <v>26</v>
      </c>
      <c r="I9" s="51" t="s">
        <v>27</v>
      </c>
    </row>
    <row r="10" spans="1:11" ht="12.75" customHeight="1">
      <c r="A10" s="100" t="s">
        <v>176</v>
      </c>
      <c r="B10" s="101"/>
      <c r="C10" s="101"/>
      <c r="D10" s="101"/>
      <c r="E10" s="101"/>
      <c r="F10" s="101"/>
      <c r="G10" s="101"/>
      <c r="H10" s="101"/>
      <c r="I10" s="102"/>
    </row>
    <row r="11" spans="1:11" ht="12.75" customHeight="1">
      <c r="A11" s="50" t="s">
        <v>160</v>
      </c>
      <c r="B11" s="37" t="s">
        <v>161</v>
      </c>
      <c r="C11" s="36" t="s">
        <v>174</v>
      </c>
      <c r="D11" s="29">
        <f>'[6]Тарифы ЭЭ и ГМ'!T23</f>
        <v>583.37</v>
      </c>
      <c r="E11" s="29">
        <f>'[6]Тарифы ЭЭ и ГМ'!U23</f>
        <v>583.37</v>
      </c>
      <c r="F11" s="29">
        <f>'[7]Утв. тарифы на ЭЭ и ЭМ'!$E$27</f>
        <v>583.37</v>
      </c>
      <c r="G11" s="29">
        <f>'[7]Утв. тарифы на ЭЭ и ЭМ'!$F$27</f>
        <v>596.16</v>
      </c>
      <c r="H11" s="98">
        <f>'[28]0.1'!$L$20</f>
        <v>617.49005805780473</v>
      </c>
      <c r="I11" s="103"/>
      <c r="K11" s="66" t="b">
        <f>ROUND([8]Лист1!$D$202,1)=ROUND(H11,1)</f>
        <v>1</v>
      </c>
    </row>
    <row r="12" spans="1:11" ht="12.75" customHeight="1">
      <c r="A12" s="50"/>
      <c r="B12" s="45" t="s">
        <v>177</v>
      </c>
      <c r="C12" s="36" t="s">
        <v>174</v>
      </c>
      <c r="D12" s="29">
        <f>('[4]НГРЭС Б2'!$F$197+'[4]НГРЭС Б2'!$G$197+'[4]НГРЭС Б2'!$H$197+'[4]НГРЭС Б2'!$J$197+'[4]НГРЭС Б2'!$K$197+'[4]НГРЭС Б2'!$L$197)/('[4]НГРЭС Б2'!$F$22+'[4]НГРЭС Б2'!$G$22+'[4]НГРЭС Б2'!$H$22+'[4]НГРЭС Б2'!$J$22+'[4]НГРЭС Б2'!$K$22+'[4]НГРЭС Б2'!$L$22)</f>
        <v>477.1271011737017</v>
      </c>
      <c r="E12" s="29">
        <f>('[4]НГРЭС Б2'!$N$197+'[4]НГРЭС Б2'!$O$197+'[4]НГРЭС Б2'!$P$197+'[4]НГРЭС Б2'!$R$197+'[4]НГРЭС Б2'!$S$197+'[4]НГРЭС Б2'!$T$197)/('[4]НГРЭС Б2'!$N$22+'[4]НГРЭС Б2'!$O$22+'[4]НГРЭС Б2'!$P$22+'[4]НГРЭС Б2'!$R$22+'[4]НГРЭС Б2'!$S$22+'[4]НГРЭС Б2'!$T$22)</f>
        <v>489.82688258804552</v>
      </c>
      <c r="F12" s="29">
        <f>'[28]2.2'!$G$170</f>
        <v>595.08042443559748</v>
      </c>
      <c r="G12" s="29">
        <f>'[28]2.1'!$G$170</f>
        <v>595.08042443559748</v>
      </c>
      <c r="H12" s="98">
        <f>'[28]2'!$G$170</f>
        <v>616.35905805780465</v>
      </c>
      <c r="I12" s="103"/>
    </row>
    <row r="13" spans="1:11" ht="12.75" customHeight="1">
      <c r="A13" s="50" t="s">
        <v>162</v>
      </c>
      <c r="B13" s="37" t="s">
        <v>163</v>
      </c>
      <c r="C13" s="36" t="s">
        <v>164</v>
      </c>
      <c r="D13" s="44"/>
      <c r="E13" s="44"/>
      <c r="F13" s="44"/>
      <c r="G13" s="44"/>
      <c r="H13" s="105"/>
      <c r="I13" s="106"/>
    </row>
    <row r="14" spans="1:11" ht="27.75" customHeight="1">
      <c r="A14" s="50" t="s">
        <v>165</v>
      </c>
      <c r="B14" s="37" t="s">
        <v>50</v>
      </c>
      <c r="C14" s="36" t="s">
        <v>51</v>
      </c>
      <c r="D14" s="107"/>
      <c r="E14" s="108"/>
      <c r="F14" s="107"/>
      <c r="G14" s="108"/>
      <c r="H14" s="107"/>
      <c r="I14" s="108"/>
    </row>
    <row r="15" spans="1:11" ht="26.25" customHeight="1">
      <c r="A15" s="50" t="s">
        <v>166</v>
      </c>
      <c r="B15" s="46" t="s">
        <v>52</v>
      </c>
      <c r="C15" s="36" t="s">
        <v>51</v>
      </c>
      <c r="D15" s="40"/>
      <c r="E15" s="40"/>
      <c r="F15" s="40"/>
      <c r="G15" s="40"/>
      <c r="H15" s="107"/>
      <c r="I15" s="106"/>
    </row>
    <row r="16" spans="1:11" ht="12.75" customHeight="1">
      <c r="A16" s="50" t="s">
        <v>167</v>
      </c>
      <c r="B16" s="46" t="s">
        <v>53</v>
      </c>
      <c r="C16" s="36" t="s">
        <v>51</v>
      </c>
      <c r="D16" s="44"/>
      <c r="E16" s="44"/>
      <c r="F16" s="44"/>
      <c r="G16" s="44"/>
      <c r="H16" s="44"/>
      <c r="I16" s="44"/>
    </row>
    <row r="17" spans="1:9" ht="12.75" customHeight="1">
      <c r="A17" s="50"/>
      <c r="B17" s="38" t="s">
        <v>54</v>
      </c>
      <c r="C17" s="36" t="s">
        <v>51</v>
      </c>
      <c r="D17" s="44"/>
      <c r="E17" s="44"/>
      <c r="F17" s="44"/>
      <c r="G17" s="44"/>
      <c r="H17" s="44"/>
      <c r="I17" s="44"/>
    </row>
    <row r="18" spans="1:9" ht="12.75" customHeight="1">
      <c r="A18" s="50"/>
      <c r="B18" s="38" t="s">
        <v>55</v>
      </c>
      <c r="C18" s="36" t="s">
        <v>51</v>
      </c>
      <c r="D18" s="44"/>
      <c r="E18" s="44"/>
      <c r="F18" s="44"/>
      <c r="G18" s="44"/>
      <c r="H18" s="44"/>
      <c r="I18" s="44"/>
    </row>
    <row r="19" spans="1:9" ht="12.75" customHeight="1">
      <c r="A19" s="50"/>
      <c r="B19" s="38" t="s">
        <v>56</v>
      </c>
      <c r="C19" s="36" t="s">
        <v>51</v>
      </c>
      <c r="D19" s="44"/>
      <c r="E19" s="44"/>
      <c r="F19" s="44"/>
      <c r="G19" s="44"/>
      <c r="H19" s="44"/>
      <c r="I19" s="44"/>
    </row>
    <row r="20" spans="1:9" ht="12.75" customHeight="1">
      <c r="A20" s="50"/>
      <c r="B20" s="38" t="s">
        <v>57</v>
      </c>
      <c r="C20" s="36" t="s">
        <v>51</v>
      </c>
      <c r="D20" s="44"/>
      <c r="E20" s="44"/>
      <c r="F20" s="44"/>
      <c r="G20" s="44"/>
      <c r="H20" s="44"/>
      <c r="I20" s="44"/>
    </row>
    <row r="21" spans="1:9" ht="12.75" customHeight="1">
      <c r="A21" s="50" t="s">
        <v>168</v>
      </c>
      <c r="B21" s="46" t="s">
        <v>58</v>
      </c>
      <c r="C21" s="36" t="s">
        <v>51</v>
      </c>
      <c r="D21" s="44"/>
      <c r="E21" s="44"/>
      <c r="F21" s="44"/>
      <c r="G21" s="44"/>
      <c r="H21" s="44"/>
      <c r="I21" s="44"/>
    </row>
    <row r="22" spans="1:9" ht="12.75" customHeight="1">
      <c r="A22" s="50" t="s">
        <v>169</v>
      </c>
      <c r="B22" s="37" t="s">
        <v>59</v>
      </c>
      <c r="C22" s="36" t="s">
        <v>36</v>
      </c>
      <c r="D22" s="44"/>
      <c r="E22" s="44"/>
      <c r="F22" s="44"/>
      <c r="G22" s="44"/>
      <c r="H22" s="44"/>
      <c r="I22" s="44"/>
    </row>
    <row r="23" spans="1:9" ht="25.5" customHeight="1">
      <c r="A23" s="50" t="s">
        <v>170</v>
      </c>
      <c r="B23" s="38" t="s">
        <v>60</v>
      </c>
      <c r="C23" s="50" t="s">
        <v>61</v>
      </c>
      <c r="D23" s="44"/>
      <c r="E23" s="44"/>
      <c r="F23" s="44"/>
      <c r="G23" s="44"/>
      <c r="H23" s="44"/>
      <c r="I23" s="44"/>
    </row>
    <row r="24" spans="1:9" ht="12.75" customHeight="1">
      <c r="A24" s="50" t="s">
        <v>171</v>
      </c>
      <c r="B24" s="46" t="s">
        <v>62</v>
      </c>
      <c r="C24" s="36" t="s">
        <v>51</v>
      </c>
      <c r="D24" s="44"/>
      <c r="E24" s="44"/>
      <c r="F24" s="44"/>
      <c r="G24" s="44"/>
      <c r="H24" s="44"/>
      <c r="I24" s="44"/>
    </row>
    <row r="25" spans="1:9" ht="12.75" customHeight="1">
      <c r="A25" s="50" t="s">
        <v>172</v>
      </c>
      <c r="B25" s="37" t="s">
        <v>63</v>
      </c>
      <c r="C25" s="36" t="s">
        <v>175</v>
      </c>
      <c r="D25" s="44"/>
      <c r="E25" s="44"/>
      <c r="F25" s="44"/>
      <c r="G25" s="44"/>
      <c r="H25" s="44"/>
      <c r="I25" s="44"/>
    </row>
    <row r="26" spans="1:9" ht="15" customHeight="1">
      <c r="A26" s="50"/>
      <c r="B26" s="38" t="s">
        <v>64</v>
      </c>
      <c r="C26" s="36" t="s">
        <v>175</v>
      </c>
      <c r="D26" s="44"/>
      <c r="E26" s="44"/>
      <c r="F26" s="44"/>
      <c r="G26" s="44"/>
      <c r="H26" s="44"/>
      <c r="I26" s="44"/>
    </row>
    <row r="27" spans="1:9">
      <c r="A27" s="50"/>
      <c r="B27" s="38" t="s">
        <v>65</v>
      </c>
      <c r="C27" s="36" t="s">
        <v>175</v>
      </c>
      <c r="D27" s="44"/>
      <c r="E27" s="44"/>
      <c r="F27" s="44"/>
      <c r="G27" s="44"/>
      <c r="H27" s="44"/>
      <c r="I27" s="44"/>
    </row>
    <row r="28" spans="1:9">
      <c r="A28" s="8"/>
      <c r="B28" s="33"/>
      <c r="C28" s="32"/>
      <c r="D28" s="33"/>
      <c r="E28" s="33"/>
      <c r="F28" s="33"/>
      <c r="G28" s="33"/>
      <c r="H28" s="33"/>
      <c r="I28" s="33"/>
    </row>
    <row r="29" spans="1:9">
      <c r="A29" s="94" t="s">
        <v>173</v>
      </c>
      <c r="B29" s="94"/>
      <c r="C29" s="94"/>
      <c r="D29" s="94"/>
      <c r="E29" s="94"/>
      <c r="F29" s="94"/>
      <c r="G29" s="94"/>
      <c r="H29" s="94"/>
      <c r="I29" s="94"/>
    </row>
    <row r="30" spans="1:9">
      <c r="A30" s="94" t="s">
        <v>178</v>
      </c>
      <c r="B30" s="94"/>
      <c r="C30" s="94"/>
      <c r="D30" s="94"/>
      <c r="E30" s="94"/>
      <c r="F30" s="94"/>
      <c r="G30" s="94"/>
      <c r="H30" s="94"/>
      <c r="I30" s="94"/>
    </row>
    <row r="31" spans="1:9">
      <c r="A31" s="94" t="s">
        <v>187</v>
      </c>
      <c r="B31" s="94"/>
      <c r="C31" s="94"/>
      <c r="D31" s="94"/>
      <c r="E31" s="94"/>
      <c r="F31" s="94"/>
      <c r="G31" s="94"/>
      <c r="H31" s="94"/>
      <c r="I31" s="94"/>
    </row>
    <row r="32" spans="1:9">
      <c r="A32" s="94"/>
      <c r="B32" s="94"/>
      <c r="C32" s="94"/>
      <c r="D32" s="94"/>
      <c r="E32" s="94"/>
      <c r="F32" s="94"/>
      <c r="G32" s="94"/>
      <c r="H32" s="94"/>
      <c r="I32" s="94"/>
    </row>
  </sheetData>
  <mergeCells count="20">
    <mergeCell ref="A4:I4"/>
    <mergeCell ref="A5:I5"/>
    <mergeCell ref="A7:A9"/>
    <mergeCell ref="B7:B9"/>
    <mergeCell ref="C7:C9"/>
    <mergeCell ref="D7:E7"/>
    <mergeCell ref="F7:G7"/>
    <mergeCell ref="H7:I7"/>
    <mergeCell ref="A10:I10"/>
    <mergeCell ref="H11:I11"/>
    <mergeCell ref="H12:I12"/>
    <mergeCell ref="H13:I13"/>
    <mergeCell ref="D14:E14"/>
    <mergeCell ref="F14:G14"/>
    <mergeCell ref="H14:I14"/>
    <mergeCell ref="H15:I15"/>
    <mergeCell ref="A29:I29"/>
    <mergeCell ref="A30:I30"/>
    <mergeCell ref="A31:I31"/>
    <mergeCell ref="A32:I32"/>
  </mergeCells>
  <conditionalFormatting sqref="K11">
    <cfRule type="containsText" dxfId="3" priority="1" operator="containsText" text="ложь">
      <formula>NOT(ISERROR(SEARCH("ложь",K11)))</formula>
    </cfRule>
    <cfRule type="containsText" dxfId="2" priority="2" operator="containsText" text="истина">
      <formula>NOT(ISERROR(SEARCH("истина",K11)))</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52"/>
  <sheetViews>
    <sheetView zoomScaleNormal="100" workbookViewId="0">
      <pane xSplit="3" ySplit="9" topLeftCell="D10" activePane="bottomRight" state="frozen"/>
      <selection activeCell="N23" sqref="N23"/>
      <selection pane="topRight" activeCell="N23" sqref="N23"/>
      <selection pane="bottomLeft" activeCell="N23" sqref="N23"/>
      <selection pane="bottomRight" activeCell="N23" sqref="N23"/>
    </sheetView>
  </sheetViews>
  <sheetFormatPr defaultRowHeight="12.75"/>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182</v>
      </c>
    </row>
    <row r="2" spans="1:6">
      <c r="F2" s="34" t="s">
        <v>82</v>
      </c>
    </row>
    <row r="4" spans="1:6">
      <c r="A4" s="95" t="s">
        <v>43</v>
      </c>
      <c r="B4" s="95"/>
      <c r="C4" s="95"/>
      <c r="D4" s="95"/>
      <c r="E4" s="95"/>
      <c r="F4" s="95"/>
    </row>
    <row r="5" spans="1:6">
      <c r="A5" s="95" t="str">
        <f>Титульный!$C$24</f>
        <v>Няганская ГРЭС (БЛ 3) ДПМ</v>
      </c>
      <c r="B5" s="95"/>
      <c r="C5" s="95"/>
      <c r="D5" s="95"/>
      <c r="E5" s="95"/>
      <c r="F5" s="95"/>
    </row>
    <row r="6" spans="1:6">
      <c r="A6" s="49"/>
      <c r="B6" s="49"/>
      <c r="C6" s="49"/>
      <c r="D6" s="49"/>
      <c r="E6" s="49"/>
      <c r="F6" s="49"/>
    </row>
    <row r="7" spans="1:6" s="8" customFormat="1" ht="38.25">
      <c r="A7" s="96" t="s">
        <v>2</v>
      </c>
      <c r="B7" s="96" t="s">
        <v>13</v>
      </c>
      <c r="C7" s="96" t="s">
        <v>14</v>
      </c>
      <c r="D7" s="50" t="s">
        <v>155</v>
      </c>
      <c r="E7" s="50" t="s">
        <v>156</v>
      </c>
      <c r="F7" s="50" t="s">
        <v>157</v>
      </c>
    </row>
    <row r="8" spans="1:6" s="8" customFormat="1">
      <c r="A8" s="96"/>
      <c r="B8" s="96"/>
      <c r="C8" s="96"/>
      <c r="D8" s="50">
        <f>Титульный!$B$5-2</f>
        <v>2016</v>
      </c>
      <c r="E8" s="50">
        <f>Титульный!$B$5-1</f>
        <v>2017</v>
      </c>
      <c r="F8" s="50">
        <f>Титульный!$B$5</f>
        <v>2018</v>
      </c>
    </row>
    <row r="9" spans="1:6" s="8" customFormat="1">
      <c r="A9" s="96"/>
      <c r="B9" s="96"/>
      <c r="C9" s="96"/>
      <c r="D9" s="50" t="s">
        <v>73</v>
      </c>
      <c r="E9" s="50" t="s">
        <v>73</v>
      </c>
      <c r="F9" s="50" t="s">
        <v>73</v>
      </c>
    </row>
    <row r="10" spans="1:6">
      <c r="A10" s="36" t="s">
        <v>94</v>
      </c>
      <c r="B10" s="37" t="s">
        <v>37</v>
      </c>
      <c r="C10" s="36" t="s">
        <v>39</v>
      </c>
      <c r="D10" s="29">
        <f>[22]Год!$H$11</f>
        <v>424.60000000000008</v>
      </c>
      <c r="E10" s="29">
        <f>'[25]0.1'!$I$11</f>
        <v>424.6</v>
      </c>
      <c r="F10" s="29">
        <f>'[25]0.1'!$L$11</f>
        <v>424.60000000000008</v>
      </c>
    </row>
    <row r="11" spans="1:6" ht="38.25">
      <c r="A11" s="36" t="s">
        <v>95</v>
      </c>
      <c r="B11" s="37" t="s">
        <v>38</v>
      </c>
      <c r="C11" s="36" t="s">
        <v>39</v>
      </c>
      <c r="D11" s="29">
        <f>[22]Год!$H$12-[22]Год!$H$14</f>
        <v>415.00748015232983</v>
      </c>
      <c r="E11" s="29">
        <f>'[25]0.1'!$I$12</f>
        <v>417.16325833333337</v>
      </c>
      <c r="F11" s="29">
        <f>'[25]0.1'!$L$12</f>
        <v>414.48004998515466</v>
      </c>
    </row>
    <row r="12" spans="1:6">
      <c r="A12" s="36" t="s">
        <v>96</v>
      </c>
      <c r="B12" s="37" t="s">
        <v>97</v>
      </c>
      <c r="C12" s="36" t="s">
        <v>158</v>
      </c>
      <c r="D12" s="29">
        <f>'[4]НГРЭС Б3'!$E$7</f>
        <v>3381.4109999999996</v>
      </c>
      <c r="E12" s="29">
        <f>'[25]0.1'!$I$13</f>
        <v>2443.0158000000001</v>
      </c>
      <c r="F12" s="29">
        <f>'[25]0.1'!$L$13</f>
        <v>2443.018</v>
      </c>
    </row>
    <row r="13" spans="1:6">
      <c r="A13" s="36" t="s">
        <v>98</v>
      </c>
      <c r="B13" s="37" t="s">
        <v>99</v>
      </c>
      <c r="C13" s="36" t="s">
        <v>158</v>
      </c>
      <c r="D13" s="29">
        <f>'[4]НГРЭС Б3'!$E$22</f>
        <v>3314.7817469999995</v>
      </c>
      <c r="E13" s="29">
        <f>'[25]0.1'!$I$15</f>
        <v>2395.577476794208</v>
      </c>
      <c r="F13" s="29">
        <f>'[25]0.1'!$L$15</f>
        <v>2377.257439</v>
      </c>
    </row>
    <row r="14" spans="1:6">
      <c r="A14" s="36" t="s">
        <v>100</v>
      </c>
      <c r="B14" s="37" t="s">
        <v>101</v>
      </c>
      <c r="C14" s="36" t="s">
        <v>102</v>
      </c>
      <c r="D14" s="29">
        <f>'[4]НГРЭС Б3'!$E$23</f>
        <v>33.352999999999994</v>
      </c>
      <c r="E14" s="29">
        <f>'[25]0.1'!$I$16</f>
        <v>23.860000000001001</v>
      </c>
      <c r="F14" s="29">
        <f>'[25]0.1'!$L$16</f>
        <v>15.617999999999999</v>
      </c>
    </row>
    <row r="15" spans="1:6">
      <c r="A15" s="36" t="s">
        <v>103</v>
      </c>
      <c r="B15" s="37" t="s">
        <v>104</v>
      </c>
      <c r="C15" s="36" t="s">
        <v>102</v>
      </c>
      <c r="D15" s="29">
        <f>'[4]НГРЭС Б3'!$E$26</f>
        <v>0</v>
      </c>
      <c r="E15" s="29">
        <f>'[25]0.1'!$I$17</f>
        <v>7.7680000000010025</v>
      </c>
      <c r="F15" s="29">
        <f>'[25]0.1'!$L$17</f>
        <v>0</v>
      </c>
    </row>
    <row r="16" spans="1:6">
      <c r="A16" s="36" t="s">
        <v>105</v>
      </c>
      <c r="B16" s="37" t="s">
        <v>15</v>
      </c>
      <c r="C16" s="36" t="s">
        <v>106</v>
      </c>
      <c r="D16" s="40"/>
      <c r="E16" s="29">
        <f>'[25]0.1'!$I$43</f>
        <v>1335719.7602987422</v>
      </c>
      <c r="F16" s="29">
        <f>'[25]0.1'!$L$43</f>
        <v>1375838.1771059493</v>
      </c>
    </row>
    <row r="17" spans="1:8">
      <c r="A17" s="36" t="s">
        <v>107</v>
      </c>
      <c r="B17" s="38" t="s">
        <v>18</v>
      </c>
      <c r="C17" s="36" t="s">
        <v>106</v>
      </c>
      <c r="D17" s="40"/>
      <c r="E17" s="29">
        <f>'[25]0.1'!$G$43</f>
        <v>1335719.7602987422</v>
      </c>
      <c r="F17" s="29">
        <f>'[25]0.1'!$J$43</f>
        <v>1375838.1771059493</v>
      </c>
    </row>
    <row r="18" spans="1:8">
      <c r="A18" s="36" t="s">
        <v>108</v>
      </c>
      <c r="B18" s="38" t="s">
        <v>19</v>
      </c>
      <c r="C18" s="36" t="s">
        <v>106</v>
      </c>
      <c r="D18" s="40"/>
      <c r="E18" s="29">
        <f>'[25]0.1'!$H$43</f>
        <v>0</v>
      </c>
      <c r="F18" s="29">
        <f>'[25]0.1'!$K$43</f>
        <v>0</v>
      </c>
    </row>
    <row r="19" spans="1:8" ht="25.5">
      <c r="A19" s="36" t="s">
        <v>109</v>
      </c>
      <c r="B19" s="38" t="s">
        <v>20</v>
      </c>
      <c r="C19" s="36" t="s">
        <v>106</v>
      </c>
      <c r="D19" s="41"/>
      <c r="E19" s="41"/>
      <c r="F19" s="41"/>
    </row>
    <row r="20" spans="1:8">
      <c r="A20" s="36" t="s">
        <v>110</v>
      </c>
      <c r="B20" s="37" t="s">
        <v>111</v>
      </c>
      <c r="C20" s="36" t="s">
        <v>106</v>
      </c>
      <c r="D20" s="29">
        <f>'[4]НГРЭС Б3'!$E$179</f>
        <v>1630402.1357999998</v>
      </c>
      <c r="E20" s="29">
        <f>'[25]0.1'!$I$31</f>
        <v>1342388.7677472066</v>
      </c>
      <c r="F20" s="29">
        <f>'[25]0.1'!$L$31</f>
        <v>1379407.7988566807</v>
      </c>
      <c r="G20" s="47"/>
      <c r="H20" s="47"/>
    </row>
    <row r="21" spans="1:8">
      <c r="A21" s="36" t="s">
        <v>112</v>
      </c>
      <c r="B21" s="38" t="s">
        <v>113</v>
      </c>
      <c r="C21" s="36" t="s">
        <v>106</v>
      </c>
      <c r="D21" s="29">
        <f>'[4]НГРЭС Б3'!$E$197</f>
        <v>1630402.1357999998</v>
      </c>
      <c r="E21" s="29">
        <f>'[25]0.1'!$I$32</f>
        <v>1333139.7233562348</v>
      </c>
      <c r="F21" s="29">
        <f>'[25]0.1'!$L$32</f>
        <v>1373149.4989424404</v>
      </c>
      <c r="G21" s="47"/>
      <c r="H21" s="47"/>
    </row>
    <row r="22" spans="1:8" ht="25.5">
      <c r="A22" s="36"/>
      <c r="B22" s="38" t="s">
        <v>114</v>
      </c>
      <c r="C22" s="36" t="s">
        <v>40</v>
      </c>
      <c r="D22" s="29">
        <f>'[4]НГРЭС Б3'!$E$31</f>
        <v>216.25481228192936</v>
      </c>
      <c r="E22" s="29">
        <f>'[25]4'!$L$24</f>
        <v>218.1</v>
      </c>
      <c r="F22" s="29">
        <f>'[25]4'!$M$24</f>
        <v>218.1</v>
      </c>
      <c r="G22" s="47"/>
      <c r="H22" s="47"/>
    </row>
    <row r="23" spans="1:8">
      <c r="A23" s="36" t="s">
        <v>115</v>
      </c>
      <c r="B23" s="38" t="s">
        <v>116</v>
      </c>
      <c r="C23" s="36" t="s">
        <v>106</v>
      </c>
      <c r="D23" s="29">
        <f>'[4]НГРЭС Б3'!$E$179-'[4]НГРЭС Б3'!$E$197</f>
        <v>0</v>
      </c>
      <c r="E23" s="29">
        <f>'[25]0.1'!$I$33</f>
        <v>9249.0443909717724</v>
      </c>
      <c r="F23" s="29">
        <f>'[25]0.1'!$L$33</f>
        <v>6258.2999142403714</v>
      </c>
    </row>
    <row r="24" spans="1:8">
      <c r="A24" s="36"/>
      <c r="B24" s="38" t="s">
        <v>117</v>
      </c>
      <c r="C24" s="36" t="s">
        <v>118</v>
      </c>
      <c r="D24" s="29">
        <f>'[4]НГРЭС Б3'!$E$36</f>
        <v>150.33130453032709</v>
      </c>
      <c r="E24" s="29">
        <f>'[25]4'!$L$28</f>
        <v>152.30000000000001</v>
      </c>
      <c r="F24" s="29">
        <f>'[25]4'!$M$28</f>
        <v>152.30000000000001</v>
      </c>
    </row>
    <row r="25" spans="1:8" ht="25.5">
      <c r="A25" s="36"/>
      <c r="B25" s="9" t="s">
        <v>119</v>
      </c>
      <c r="C25" s="36" t="s">
        <v>36</v>
      </c>
      <c r="D25" s="50" t="s">
        <v>66</v>
      </c>
      <c r="E25" s="50" t="s">
        <v>66</v>
      </c>
      <c r="F25" s="50" t="s">
        <v>66</v>
      </c>
    </row>
    <row r="26" spans="1:8">
      <c r="A26" s="36" t="s">
        <v>120</v>
      </c>
      <c r="B26" s="9" t="s">
        <v>21</v>
      </c>
      <c r="C26" s="36" t="s">
        <v>106</v>
      </c>
      <c r="D26" s="41"/>
      <c r="E26" s="41"/>
      <c r="F26" s="41"/>
    </row>
    <row r="27" spans="1:8" ht="25.5">
      <c r="A27" s="36" t="s">
        <v>121</v>
      </c>
      <c r="B27" s="9" t="s">
        <v>16</v>
      </c>
      <c r="C27" s="36" t="s">
        <v>36</v>
      </c>
      <c r="D27" s="41"/>
      <c r="E27" s="41"/>
      <c r="F27" s="41"/>
    </row>
    <row r="28" spans="1:8">
      <c r="A28" s="36" t="s">
        <v>122</v>
      </c>
      <c r="B28" s="38" t="s">
        <v>123</v>
      </c>
      <c r="C28" s="36" t="s">
        <v>124</v>
      </c>
      <c r="D28" s="41"/>
      <c r="E28" s="41"/>
      <c r="F28" s="41"/>
    </row>
    <row r="29" spans="1:8" ht="25.5">
      <c r="A29" s="39" t="s">
        <v>125</v>
      </c>
      <c r="B29" s="38" t="s">
        <v>126</v>
      </c>
      <c r="C29" s="50" t="s">
        <v>127</v>
      </c>
      <c r="D29" s="41"/>
      <c r="E29" s="41"/>
      <c r="F29" s="41"/>
    </row>
    <row r="30" spans="1:8" ht="25.5">
      <c r="A30" s="36" t="s">
        <v>128</v>
      </c>
      <c r="B30" s="38" t="s">
        <v>129</v>
      </c>
      <c r="C30" s="36" t="s">
        <v>36</v>
      </c>
      <c r="D30" s="41"/>
      <c r="E30" s="41"/>
      <c r="F30" s="41"/>
    </row>
    <row r="31" spans="1:8">
      <c r="A31" s="36" t="s">
        <v>130</v>
      </c>
      <c r="B31" s="9" t="s">
        <v>131</v>
      </c>
      <c r="C31" s="36" t="s">
        <v>106</v>
      </c>
      <c r="D31" s="29">
        <f>D32+D33+D34</f>
        <v>2639841.0822999999</v>
      </c>
      <c r="E31" s="41"/>
      <c r="F31" s="41"/>
      <c r="G31" s="47"/>
    </row>
    <row r="32" spans="1:8">
      <c r="A32" s="36" t="s">
        <v>132</v>
      </c>
      <c r="B32" s="38" t="s">
        <v>22</v>
      </c>
      <c r="C32" s="36" t="s">
        <v>106</v>
      </c>
      <c r="D32" s="29">
        <f>1562314700.12/1000</f>
        <v>1562314.7001199999</v>
      </c>
      <c r="E32" s="41"/>
      <c r="F32" s="41"/>
      <c r="G32" s="47"/>
    </row>
    <row r="33" spans="1:6">
      <c r="A33" s="36" t="s">
        <v>133</v>
      </c>
      <c r="B33" s="38" t="s">
        <v>23</v>
      </c>
      <c r="C33" s="36" t="s">
        <v>106</v>
      </c>
      <c r="D33" s="29">
        <f>1077526382.18/1000</f>
        <v>1077526.38218</v>
      </c>
      <c r="E33" s="41"/>
      <c r="F33" s="41"/>
    </row>
    <row r="34" spans="1:6" ht="25.5">
      <c r="A34" s="36" t="s">
        <v>134</v>
      </c>
      <c r="B34" s="38" t="s">
        <v>24</v>
      </c>
      <c r="C34" s="36" t="s">
        <v>106</v>
      </c>
      <c r="D34" s="29">
        <v>0</v>
      </c>
      <c r="E34" s="41"/>
      <c r="F34" s="41"/>
    </row>
    <row r="35" spans="1:6">
      <c r="A35" s="36" t="s">
        <v>185</v>
      </c>
      <c r="B35" s="38" t="s">
        <v>186</v>
      </c>
      <c r="C35" s="36" t="s">
        <v>106</v>
      </c>
      <c r="D35" s="29">
        <v>0</v>
      </c>
      <c r="E35" s="41"/>
      <c r="F35" s="41"/>
    </row>
    <row r="36" spans="1:6">
      <c r="A36" s="36" t="s">
        <v>135</v>
      </c>
      <c r="B36" s="9" t="s">
        <v>136</v>
      </c>
      <c r="C36" s="36" t="s">
        <v>106</v>
      </c>
      <c r="D36" s="41"/>
      <c r="E36" s="41"/>
      <c r="F36" s="41"/>
    </row>
    <row r="37" spans="1:6">
      <c r="A37" s="36" t="s">
        <v>137</v>
      </c>
      <c r="B37" s="38" t="s">
        <v>25</v>
      </c>
      <c r="C37" s="36" t="s">
        <v>106</v>
      </c>
      <c r="D37" s="41"/>
      <c r="E37" s="41"/>
      <c r="F37" s="41"/>
    </row>
    <row r="38" spans="1:6">
      <c r="A38" s="36" t="s">
        <v>138</v>
      </c>
      <c r="B38" s="38" t="s">
        <v>44</v>
      </c>
      <c r="C38" s="36" t="s">
        <v>106</v>
      </c>
      <c r="D38" s="41"/>
      <c r="E38" s="41"/>
      <c r="F38" s="41"/>
    </row>
    <row r="39" spans="1:6">
      <c r="A39" s="36" t="s">
        <v>139</v>
      </c>
      <c r="B39" s="9" t="s">
        <v>140</v>
      </c>
      <c r="C39" s="36" t="s">
        <v>106</v>
      </c>
      <c r="D39" s="41"/>
      <c r="E39" s="41"/>
      <c r="F39" s="41"/>
    </row>
    <row r="40" spans="1:6">
      <c r="A40" s="36" t="s">
        <v>141</v>
      </c>
      <c r="B40" s="38" t="s">
        <v>22</v>
      </c>
      <c r="C40" s="36" t="s">
        <v>106</v>
      </c>
      <c r="D40" s="41"/>
      <c r="E40" s="41"/>
      <c r="F40" s="41"/>
    </row>
    <row r="41" spans="1:6">
      <c r="A41" s="36" t="s">
        <v>142</v>
      </c>
      <c r="B41" s="38" t="s">
        <v>23</v>
      </c>
      <c r="C41" s="36" t="s">
        <v>106</v>
      </c>
      <c r="D41" s="41"/>
      <c r="E41" s="41"/>
      <c r="F41" s="41"/>
    </row>
    <row r="42" spans="1:6" ht="25.5">
      <c r="A42" s="36" t="s">
        <v>143</v>
      </c>
      <c r="B42" s="38" t="s">
        <v>24</v>
      </c>
      <c r="C42" s="36" t="s">
        <v>106</v>
      </c>
      <c r="D42" s="41"/>
      <c r="E42" s="41"/>
      <c r="F42" s="41"/>
    </row>
    <row r="43" spans="1:6" ht="25.5">
      <c r="A43" s="36" t="s">
        <v>144</v>
      </c>
      <c r="B43" s="9" t="s">
        <v>145</v>
      </c>
      <c r="C43" s="36" t="s">
        <v>106</v>
      </c>
      <c r="D43" s="41"/>
      <c r="E43" s="41"/>
      <c r="F43" s="41"/>
    </row>
    <row r="44" spans="1:6">
      <c r="A44" s="36" t="s">
        <v>146</v>
      </c>
      <c r="B44" s="38" t="s">
        <v>22</v>
      </c>
      <c r="C44" s="36" t="s">
        <v>106</v>
      </c>
      <c r="D44" s="41"/>
      <c r="E44" s="41"/>
      <c r="F44" s="41"/>
    </row>
    <row r="45" spans="1:6">
      <c r="A45" s="36" t="s">
        <v>147</v>
      </c>
      <c r="B45" s="38" t="s">
        <v>23</v>
      </c>
      <c r="C45" s="36" t="s">
        <v>106</v>
      </c>
      <c r="D45" s="41"/>
      <c r="E45" s="41"/>
      <c r="F45" s="41"/>
    </row>
    <row r="46" spans="1:6" ht="25.5">
      <c r="A46" s="36" t="s">
        <v>148</v>
      </c>
      <c r="B46" s="38" t="s">
        <v>24</v>
      </c>
      <c r="C46" s="36" t="s">
        <v>106</v>
      </c>
      <c r="D46" s="41"/>
      <c r="E46" s="41"/>
      <c r="F46" s="41"/>
    </row>
    <row r="47" spans="1:6">
      <c r="A47" s="36" t="s">
        <v>149</v>
      </c>
      <c r="B47" s="9" t="s">
        <v>184</v>
      </c>
      <c r="C47" s="36" t="s">
        <v>106</v>
      </c>
      <c r="D47" s="52">
        <v>9004290</v>
      </c>
      <c r="E47" s="41"/>
      <c r="F47" s="41"/>
    </row>
    <row r="48" spans="1:6" ht="25.5">
      <c r="A48" s="36" t="s">
        <v>150</v>
      </c>
      <c r="B48" s="9" t="s">
        <v>183</v>
      </c>
      <c r="C48" s="36" t="s">
        <v>151</v>
      </c>
      <c r="D48" s="31">
        <f>17458277/60471373</f>
        <v>0.28870316868776902</v>
      </c>
      <c r="E48" s="41"/>
      <c r="F48" s="41"/>
    </row>
    <row r="49" spans="1:6" ht="38.25">
      <c r="A49" s="36" t="s">
        <v>152</v>
      </c>
      <c r="B49" s="9" t="s">
        <v>17</v>
      </c>
      <c r="C49" s="36" t="s">
        <v>36</v>
      </c>
      <c r="D49" s="96" t="s">
        <v>153</v>
      </c>
      <c r="E49" s="96"/>
      <c r="F49" s="96"/>
    </row>
    <row r="50" spans="1:6">
      <c r="B50" s="8"/>
    </row>
    <row r="51" spans="1:6">
      <c r="A51" s="94" t="s">
        <v>154</v>
      </c>
      <c r="B51" s="94"/>
      <c r="C51" s="94"/>
      <c r="D51" s="94"/>
      <c r="E51" s="94"/>
      <c r="F51" s="94"/>
    </row>
    <row r="52" spans="1:6">
      <c r="A52" s="94" t="s">
        <v>193</v>
      </c>
      <c r="B52" s="94"/>
      <c r="C52" s="94"/>
      <c r="D52" s="94"/>
      <c r="E52" s="94"/>
      <c r="F52" s="94"/>
    </row>
  </sheetData>
  <mergeCells count="8">
    <mergeCell ref="A51:F51"/>
    <mergeCell ref="A52:F52"/>
    <mergeCell ref="A4:F4"/>
    <mergeCell ref="A5:F5"/>
    <mergeCell ref="A7:A9"/>
    <mergeCell ref="B7:B9"/>
    <mergeCell ref="C7:C9"/>
    <mergeCell ref="D49:F49"/>
  </mergeCells>
  <pageMargins left="0.70866141732283472" right="0.70866141732283472" top="0.74803149606299213" bottom="0.74803149606299213" header="0.31496062992125984" footer="0.31496062992125984"/>
  <pageSetup paperSize="9" scale="5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32"/>
  <sheetViews>
    <sheetView tabSelected="1" zoomScaleNormal="100" workbookViewId="0">
      <pane xSplit="3" ySplit="9" topLeftCell="D10" activePane="bottomRight" state="frozen"/>
      <selection activeCell="N23" sqref="N23"/>
      <selection pane="topRight" activeCell="N23" sqref="N23"/>
      <selection pane="bottomLeft" activeCell="N23" sqref="N23"/>
      <selection pane="bottomRight" activeCell="C1" sqref="C1:D1048576"/>
    </sheetView>
  </sheetViews>
  <sheetFormatPr defaultRowHeight="12.75"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0"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181</v>
      </c>
    </row>
    <row r="2" spans="1:11">
      <c r="F2" s="27"/>
      <c r="I2" s="26" t="s">
        <v>82</v>
      </c>
    </row>
    <row r="3" spans="1:11">
      <c r="F3" s="27"/>
    </row>
    <row r="4" spans="1:11">
      <c r="A4" s="75" t="s">
        <v>45</v>
      </c>
      <c r="B4" s="93"/>
      <c r="C4" s="93"/>
      <c r="D4" s="93"/>
      <c r="E4" s="93"/>
      <c r="F4" s="93"/>
      <c r="G4" s="93"/>
      <c r="H4" s="93"/>
      <c r="I4" s="93"/>
    </row>
    <row r="5" spans="1:11">
      <c r="A5" s="75" t="str">
        <f>Титульный!$C$24</f>
        <v>Няганская ГРЭС (БЛ 3) ДПМ</v>
      </c>
      <c r="B5" s="93"/>
      <c r="C5" s="93"/>
      <c r="D5" s="93"/>
      <c r="E5" s="93"/>
      <c r="F5" s="93"/>
      <c r="G5" s="93"/>
      <c r="H5" s="93"/>
      <c r="I5" s="93"/>
    </row>
    <row r="7" spans="1:11" s="3" customFormat="1" ht="32.25" customHeight="1">
      <c r="A7" s="104" t="s">
        <v>93</v>
      </c>
      <c r="B7" s="104" t="s">
        <v>13</v>
      </c>
      <c r="C7" s="104" t="s">
        <v>159</v>
      </c>
      <c r="D7" s="104" t="s">
        <v>179</v>
      </c>
      <c r="E7" s="104"/>
      <c r="F7" s="104" t="s">
        <v>156</v>
      </c>
      <c r="G7" s="104"/>
      <c r="H7" s="104" t="s">
        <v>157</v>
      </c>
      <c r="I7" s="104"/>
      <c r="K7" s="48"/>
    </row>
    <row r="8" spans="1:11" s="3" customFormat="1">
      <c r="A8" s="104"/>
      <c r="B8" s="104"/>
      <c r="C8" s="104"/>
      <c r="D8" s="42">
        <f>Титульный!$B$5-2</f>
        <v>2016</v>
      </c>
      <c r="E8" s="43" t="s">
        <v>73</v>
      </c>
      <c r="F8" s="42">
        <f>Титульный!$B$5-1</f>
        <v>2017</v>
      </c>
      <c r="G8" s="43" t="s">
        <v>73</v>
      </c>
      <c r="H8" s="42">
        <f>Титульный!$B$5</f>
        <v>2018</v>
      </c>
      <c r="I8" s="43" t="s">
        <v>73</v>
      </c>
      <c r="K8" s="48"/>
    </row>
    <row r="9" spans="1:11" s="3" customFormat="1">
      <c r="A9" s="104"/>
      <c r="B9" s="104"/>
      <c r="C9" s="104"/>
      <c r="D9" s="51" t="s">
        <v>26</v>
      </c>
      <c r="E9" s="51" t="s">
        <v>27</v>
      </c>
      <c r="F9" s="51" t="s">
        <v>26</v>
      </c>
      <c r="G9" s="51" t="s">
        <v>27</v>
      </c>
      <c r="H9" s="51" t="s">
        <v>26</v>
      </c>
      <c r="I9" s="51" t="s">
        <v>27</v>
      </c>
    </row>
    <row r="10" spans="1:11" ht="12.75" customHeight="1">
      <c r="A10" s="100" t="s">
        <v>176</v>
      </c>
      <c r="B10" s="101"/>
      <c r="C10" s="101"/>
      <c r="D10" s="101"/>
      <c r="E10" s="101"/>
      <c r="F10" s="101"/>
      <c r="G10" s="101"/>
      <c r="H10" s="101"/>
      <c r="I10" s="102"/>
    </row>
    <row r="11" spans="1:11" ht="12.75" customHeight="1">
      <c r="A11" s="50" t="s">
        <v>160</v>
      </c>
      <c r="B11" s="37" t="s">
        <v>161</v>
      </c>
      <c r="C11" s="36" t="s">
        <v>174</v>
      </c>
      <c r="D11" s="44"/>
      <c r="E11" s="44"/>
      <c r="F11" s="29">
        <f>'[7]Утв. тарифы на ЭЭ и ЭМ'!$E$28</f>
        <v>547.62</v>
      </c>
      <c r="G11" s="29">
        <f>'[7]Утв. тарифы на ЭЭ и ЭМ'!$F$28</f>
        <v>557.58000000000004</v>
      </c>
      <c r="H11" s="98">
        <f>'[25]0.1'!$L$20</f>
        <v>578.75018268307508</v>
      </c>
      <c r="I11" s="103"/>
      <c r="K11" s="66" t="b">
        <f>ROUND([8]Лист1!$D$216,1)=ROUND(H11,1)</f>
        <v>1</v>
      </c>
    </row>
    <row r="12" spans="1:11" ht="12.75" customHeight="1">
      <c r="A12" s="50"/>
      <c r="B12" s="45" t="s">
        <v>177</v>
      </c>
      <c r="C12" s="36" t="s">
        <v>174</v>
      </c>
      <c r="D12" s="44"/>
      <c r="E12" s="44"/>
      <c r="F12" s="29">
        <f>'[25]2.2'!$G$170</f>
        <v>546.51947881057026</v>
      </c>
      <c r="G12" s="29">
        <f>'[25]2.1'!$G$170</f>
        <v>556.50035795972633</v>
      </c>
      <c r="H12" s="98">
        <f>'[25]2'!$G$170</f>
        <v>577.61918268307511</v>
      </c>
      <c r="I12" s="103"/>
    </row>
    <row r="13" spans="1:11" ht="12.75" customHeight="1">
      <c r="A13" s="50" t="s">
        <v>162</v>
      </c>
      <c r="B13" s="37" t="s">
        <v>163</v>
      </c>
      <c r="C13" s="36" t="s">
        <v>164</v>
      </c>
      <c r="D13" s="44"/>
      <c r="E13" s="44"/>
      <c r="F13" s="44"/>
      <c r="G13" s="44"/>
      <c r="H13" s="105"/>
      <c r="I13" s="106"/>
    </row>
    <row r="14" spans="1:11" ht="27.75" customHeight="1">
      <c r="A14" s="50" t="s">
        <v>165</v>
      </c>
      <c r="B14" s="37" t="s">
        <v>50</v>
      </c>
      <c r="C14" s="36" t="s">
        <v>51</v>
      </c>
      <c r="D14" s="107"/>
      <c r="E14" s="108"/>
      <c r="F14" s="107"/>
      <c r="G14" s="108"/>
      <c r="H14" s="107"/>
      <c r="I14" s="108"/>
    </row>
    <row r="15" spans="1:11" ht="26.25" customHeight="1">
      <c r="A15" s="50" t="s">
        <v>166</v>
      </c>
      <c r="B15" s="46" t="s">
        <v>52</v>
      </c>
      <c r="C15" s="36" t="s">
        <v>51</v>
      </c>
      <c r="D15" s="40"/>
      <c r="E15" s="40"/>
      <c r="F15" s="40"/>
      <c r="G15" s="40"/>
      <c r="H15" s="107"/>
      <c r="I15" s="106"/>
    </row>
    <row r="16" spans="1:11" ht="12.75" customHeight="1">
      <c r="A16" s="50" t="s">
        <v>167</v>
      </c>
      <c r="B16" s="46" t="s">
        <v>53</v>
      </c>
      <c r="C16" s="36" t="s">
        <v>51</v>
      </c>
      <c r="D16" s="44"/>
      <c r="E16" s="44"/>
      <c r="F16" s="44"/>
      <c r="G16" s="44"/>
      <c r="H16" s="44"/>
      <c r="I16" s="44"/>
    </row>
    <row r="17" spans="1:9" ht="12.75" customHeight="1">
      <c r="A17" s="50"/>
      <c r="B17" s="38" t="s">
        <v>54</v>
      </c>
      <c r="C17" s="36" t="s">
        <v>51</v>
      </c>
      <c r="D17" s="44"/>
      <c r="E17" s="44"/>
      <c r="F17" s="44"/>
      <c r="G17" s="44"/>
      <c r="H17" s="44"/>
      <c r="I17" s="44"/>
    </row>
    <row r="18" spans="1:9" ht="12.75" customHeight="1">
      <c r="A18" s="50"/>
      <c r="B18" s="38" t="s">
        <v>55</v>
      </c>
      <c r="C18" s="36" t="s">
        <v>51</v>
      </c>
      <c r="D18" s="44"/>
      <c r="E18" s="44"/>
      <c r="F18" s="44"/>
      <c r="G18" s="44"/>
      <c r="H18" s="44"/>
      <c r="I18" s="44"/>
    </row>
    <row r="19" spans="1:9" ht="12.75" customHeight="1">
      <c r="A19" s="50"/>
      <c r="B19" s="38" t="s">
        <v>56</v>
      </c>
      <c r="C19" s="36" t="s">
        <v>51</v>
      </c>
      <c r="D19" s="44"/>
      <c r="E19" s="44"/>
      <c r="F19" s="44"/>
      <c r="G19" s="44"/>
      <c r="H19" s="44"/>
      <c r="I19" s="44"/>
    </row>
    <row r="20" spans="1:9" ht="12.75" customHeight="1">
      <c r="A20" s="50"/>
      <c r="B20" s="38" t="s">
        <v>57</v>
      </c>
      <c r="C20" s="36" t="s">
        <v>51</v>
      </c>
      <c r="D20" s="44"/>
      <c r="E20" s="44"/>
      <c r="F20" s="44"/>
      <c r="G20" s="44"/>
      <c r="H20" s="44"/>
      <c r="I20" s="44"/>
    </row>
    <row r="21" spans="1:9" ht="12.75" customHeight="1">
      <c r="A21" s="50" t="s">
        <v>168</v>
      </c>
      <c r="B21" s="46" t="s">
        <v>58</v>
      </c>
      <c r="C21" s="36" t="s">
        <v>51</v>
      </c>
      <c r="D21" s="44"/>
      <c r="E21" s="44"/>
      <c r="F21" s="44"/>
      <c r="G21" s="44"/>
      <c r="H21" s="44"/>
      <c r="I21" s="44"/>
    </row>
    <row r="22" spans="1:9" ht="12.75" customHeight="1">
      <c r="A22" s="50" t="s">
        <v>169</v>
      </c>
      <c r="B22" s="37" t="s">
        <v>59</v>
      </c>
      <c r="C22" s="36" t="s">
        <v>36</v>
      </c>
      <c r="D22" s="44"/>
      <c r="E22" s="44"/>
      <c r="F22" s="44"/>
      <c r="G22" s="44"/>
      <c r="H22" s="44"/>
      <c r="I22" s="44"/>
    </row>
    <row r="23" spans="1:9" ht="25.5" customHeight="1">
      <c r="A23" s="50" t="s">
        <v>170</v>
      </c>
      <c r="B23" s="38" t="s">
        <v>60</v>
      </c>
      <c r="C23" s="50" t="s">
        <v>61</v>
      </c>
      <c r="D23" s="44"/>
      <c r="E23" s="44"/>
      <c r="F23" s="44"/>
      <c r="G23" s="44"/>
      <c r="H23" s="44"/>
      <c r="I23" s="44"/>
    </row>
    <row r="24" spans="1:9" ht="12.75" customHeight="1">
      <c r="A24" s="50" t="s">
        <v>171</v>
      </c>
      <c r="B24" s="46" t="s">
        <v>62</v>
      </c>
      <c r="C24" s="36" t="s">
        <v>51</v>
      </c>
      <c r="D24" s="44"/>
      <c r="E24" s="44"/>
      <c r="F24" s="44"/>
      <c r="G24" s="44"/>
      <c r="H24" s="44"/>
      <c r="I24" s="44"/>
    </row>
    <row r="25" spans="1:9" ht="12.75" customHeight="1">
      <c r="A25" s="50" t="s">
        <v>172</v>
      </c>
      <c r="B25" s="37" t="s">
        <v>63</v>
      </c>
      <c r="C25" s="36" t="s">
        <v>175</v>
      </c>
      <c r="D25" s="44"/>
      <c r="E25" s="44"/>
      <c r="F25" s="44"/>
      <c r="G25" s="44"/>
      <c r="H25" s="44"/>
      <c r="I25" s="44"/>
    </row>
    <row r="26" spans="1:9" ht="15" customHeight="1">
      <c r="A26" s="50"/>
      <c r="B26" s="38" t="s">
        <v>64</v>
      </c>
      <c r="C26" s="36" t="s">
        <v>175</v>
      </c>
      <c r="D26" s="44"/>
      <c r="E26" s="44"/>
      <c r="F26" s="44"/>
      <c r="G26" s="44"/>
      <c r="H26" s="44"/>
      <c r="I26" s="44"/>
    </row>
    <row r="27" spans="1:9">
      <c r="A27" s="50"/>
      <c r="B27" s="38" t="s">
        <v>65</v>
      </c>
      <c r="C27" s="36" t="s">
        <v>175</v>
      </c>
      <c r="D27" s="44"/>
      <c r="E27" s="44"/>
      <c r="F27" s="44"/>
      <c r="G27" s="44"/>
      <c r="H27" s="44"/>
      <c r="I27" s="44"/>
    </row>
    <row r="28" spans="1:9">
      <c r="A28" s="8"/>
      <c r="B28" s="33"/>
      <c r="C28" s="32"/>
      <c r="D28" s="33"/>
      <c r="E28" s="33"/>
      <c r="F28" s="33"/>
      <c r="G28" s="33"/>
      <c r="H28" s="33"/>
      <c r="I28" s="33"/>
    </row>
    <row r="29" spans="1:9">
      <c r="A29" s="94" t="s">
        <v>173</v>
      </c>
      <c r="B29" s="94"/>
      <c r="C29" s="94"/>
      <c r="D29" s="94"/>
      <c r="E29" s="94"/>
      <c r="F29" s="94"/>
      <c r="G29" s="94"/>
      <c r="H29" s="94"/>
      <c r="I29" s="94"/>
    </row>
    <row r="30" spans="1:9">
      <c r="A30" s="94" t="s">
        <v>178</v>
      </c>
      <c r="B30" s="94"/>
      <c r="C30" s="94"/>
      <c r="D30" s="94"/>
      <c r="E30" s="94"/>
      <c r="F30" s="94"/>
      <c r="G30" s="94"/>
      <c r="H30" s="94"/>
      <c r="I30" s="94"/>
    </row>
    <row r="31" spans="1:9">
      <c r="A31" s="94" t="s">
        <v>187</v>
      </c>
      <c r="B31" s="94"/>
      <c r="C31" s="94"/>
      <c r="D31" s="94"/>
      <c r="E31" s="94"/>
      <c r="F31" s="94"/>
      <c r="G31" s="94"/>
      <c r="H31" s="94"/>
      <c r="I31" s="94"/>
    </row>
    <row r="32" spans="1:9">
      <c r="A32" s="94"/>
      <c r="B32" s="94"/>
      <c r="C32" s="94"/>
      <c r="D32" s="94"/>
      <c r="E32" s="94"/>
      <c r="F32" s="94"/>
      <c r="G32" s="94"/>
      <c r="H32" s="94"/>
      <c r="I32" s="94"/>
    </row>
  </sheetData>
  <mergeCells count="20">
    <mergeCell ref="A4:I4"/>
    <mergeCell ref="A5:I5"/>
    <mergeCell ref="A7:A9"/>
    <mergeCell ref="B7:B9"/>
    <mergeCell ref="C7:C9"/>
    <mergeCell ref="D7:E7"/>
    <mergeCell ref="F7:G7"/>
    <mergeCell ref="H7:I7"/>
    <mergeCell ref="A10:I10"/>
    <mergeCell ref="H11:I11"/>
    <mergeCell ref="H12:I12"/>
    <mergeCell ref="H13:I13"/>
    <mergeCell ref="D14:E14"/>
    <mergeCell ref="F14:G14"/>
    <mergeCell ref="H14:I14"/>
    <mergeCell ref="H15:I15"/>
    <mergeCell ref="A29:I29"/>
    <mergeCell ref="A30:I30"/>
    <mergeCell ref="A31:I31"/>
    <mergeCell ref="A32:I32"/>
  </mergeCells>
  <conditionalFormatting sqref="K11">
    <cfRule type="containsText" dxfId="1" priority="1" operator="containsText" text="ложь">
      <formula>NOT(ISERROR(SEARCH("ложь",K11)))</formula>
    </cfRule>
    <cfRule type="containsText" dxfId="0" priority="2" operator="containsText" text="истина">
      <formula>NOT(ISERROR(SEARCH("истина",K11)))</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52"/>
  <sheetViews>
    <sheetView zoomScaleNormal="100" workbookViewId="0">
      <pane xSplit="3" ySplit="9" topLeftCell="D49" activePane="bottomRight" state="frozen"/>
      <selection sqref="A1:XFD1048576"/>
      <selection pane="topRight" sqref="A1:XFD1048576"/>
      <selection pane="bottomLeft" sqref="A1:XFD1048576"/>
      <selection pane="bottomRight" activeCell="F9" sqref="F9"/>
    </sheetView>
  </sheetViews>
  <sheetFormatPr defaultRowHeight="12.75"/>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182</v>
      </c>
    </row>
    <row r="2" spans="1:6">
      <c r="F2" s="34" t="s">
        <v>82</v>
      </c>
    </row>
    <row r="4" spans="1:6">
      <c r="A4" s="95" t="s">
        <v>43</v>
      </c>
      <c r="B4" s="95"/>
      <c r="C4" s="95"/>
      <c r="D4" s="95"/>
      <c r="E4" s="95"/>
      <c r="F4" s="95"/>
    </row>
    <row r="5" spans="1:6">
      <c r="A5" s="95" t="str">
        <f>Титульный!$C$9</f>
        <v>Аргаяшская ТЭЦ без ДПМ/НВ</v>
      </c>
      <c r="B5" s="95"/>
      <c r="C5" s="95"/>
      <c r="D5" s="95"/>
      <c r="E5" s="95"/>
      <c r="F5" s="95"/>
    </row>
    <row r="6" spans="1:6">
      <c r="A6" s="49"/>
      <c r="B6" s="49"/>
      <c r="C6" s="49"/>
      <c r="D6" s="49"/>
      <c r="E6" s="49"/>
      <c r="F6" s="49"/>
    </row>
    <row r="7" spans="1:6" s="8" customFormat="1" ht="38.25">
      <c r="A7" s="96" t="s">
        <v>2</v>
      </c>
      <c r="B7" s="96" t="s">
        <v>13</v>
      </c>
      <c r="C7" s="96" t="s">
        <v>14</v>
      </c>
      <c r="D7" s="50" t="s">
        <v>155</v>
      </c>
      <c r="E7" s="50" t="s">
        <v>156</v>
      </c>
      <c r="F7" s="50" t="s">
        <v>157</v>
      </c>
    </row>
    <row r="8" spans="1:6" s="8" customFormat="1">
      <c r="A8" s="96"/>
      <c r="B8" s="96"/>
      <c r="C8" s="96"/>
      <c r="D8" s="50">
        <f>Титульный!$B$5-2</f>
        <v>2016</v>
      </c>
      <c r="E8" s="50">
        <f>Титульный!$B$5-1</f>
        <v>2017</v>
      </c>
      <c r="F8" s="50">
        <f>Титульный!$B$5</f>
        <v>2018</v>
      </c>
    </row>
    <row r="9" spans="1:6" s="8" customFormat="1">
      <c r="A9" s="96"/>
      <c r="B9" s="96"/>
      <c r="C9" s="96"/>
      <c r="D9" s="50" t="s">
        <v>73</v>
      </c>
      <c r="E9" s="50" t="s">
        <v>73</v>
      </c>
      <c r="F9" s="50" t="s">
        <v>73</v>
      </c>
    </row>
    <row r="10" spans="1:6">
      <c r="A10" s="36" t="s">
        <v>94</v>
      </c>
      <c r="B10" s="37" t="s">
        <v>37</v>
      </c>
      <c r="C10" s="36" t="s">
        <v>39</v>
      </c>
      <c r="D10" s="29">
        <f>[2]Год!$H$11+[3]Год!$H$11</f>
        <v>145</v>
      </c>
      <c r="E10" s="41"/>
      <c r="F10" s="29">
        <f>'[24]0.1'!$L$11</f>
        <v>195</v>
      </c>
    </row>
    <row r="11" spans="1:6" ht="38.25">
      <c r="A11" s="36" t="s">
        <v>95</v>
      </c>
      <c r="B11" s="37" t="s">
        <v>38</v>
      </c>
      <c r="C11" s="36" t="s">
        <v>39</v>
      </c>
      <c r="D11" s="29">
        <f>[2]Год!$H$12+[3]Год!$H$12-[3]Год!$H$14-[2]Год!$H$14</f>
        <v>129.68699163216331</v>
      </c>
      <c r="E11" s="41"/>
      <c r="F11" s="29">
        <f>'[24]0.1'!$L$12</f>
        <v>165.99497868903606</v>
      </c>
    </row>
    <row r="12" spans="1:6">
      <c r="A12" s="36" t="s">
        <v>96</v>
      </c>
      <c r="B12" s="37" t="s">
        <v>97</v>
      </c>
      <c r="C12" s="36" t="s">
        <v>158</v>
      </c>
      <c r="D12" s="29">
        <f>[4]АТЭЦ!$E$7</f>
        <v>1125.7460000000001</v>
      </c>
      <c r="E12" s="41"/>
      <c r="F12" s="29">
        <f>'[24]0.1'!$L$13</f>
        <v>949.33799999999997</v>
      </c>
    </row>
    <row r="13" spans="1:6">
      <c r="A13" s="36" t="s">
        <v>98</v>
      </c>
      <c r="B13" s="37" t="s">
        <v>99</v>
      </c>
      <c r="C13" s="36" t="s">
        <v>158</v>
      </c>
      <c r="D13" s="29">
        <f>[4]АТЭЦ!$E$22</f>
        <v>988.68509100000017</v>
      </c>
      <c r="E13" s="41"/>
      <c r="F13" s="29">
        <f>'[24]0.1'!$L$15</f>
        <v>828.85160100000007</v>
      </c>
    </row>
    <row r="14" spans="1:6">
      <c r="A14" s="36" t="s">
        <v>100</v>
      </c>
      <c r="B14" s="37" t="s">
        <v>101</v>
      </c>
      <c r="C14" s="36" t="s">
        <v>102</v>
      </c>
      <c r="D14" s="29">
        <f>[4]АТЭЦ!$E$23</f>
        <v>1621.8890000000001</v>
      </c>
      <c r="E14" s="41"/>
      <c r="F14" s="29">
        <f>'[24]0.1'!$L$16</f>
        <v>1673.3440000000001</v>
      </c>
    </row>
    <row r="15" spans="1:6">
      <c r="A15" s="36" t="s">
        <v>103</v>
      </c>
      <c r="B15" s="37" t="s">
        <v>104</v>
      </c>
      <c r="C15" s="36" t="s">
        <v>102</v>
      </c>
      <c r="D15" s="29">
        <f>[4]АТЭЦ!$E$26</f>
        <v>1618.7115000000001</v>
      </c>
      <c r="E15" s="41"/>
      <c r="F15" s="29">
        <f>'[24]0.1'!$L$17</f>
        <v>1600.19</v>
      </c>
    </row>
    <row r="16" spans="1:6">
      <c r="A16" s="36" t="s">
        <v>105</v>
      </c>
      <c r="B16" s="37" t="s">
        <v>15</v>
      </c>
      <c r="C16" s="36" t="s">
        <v>106</v>
      </c>
      <c r="D16" s="40"/>
      <c r="E16" s="41"/>
      <c r="F16" s="29">
        <f>'[24]0.1'!$L$43</f>
        <v>1699759.3999284094</v>
      </c>
    </row>
    <row r="17" spans="1:8">
      <c r="A17" s="36" t="s">
        <v>107</v>
      </c>
      <c r="B17" s="38" t="s">
        <v>18</v>
      </c>
      <c r="C17" s="36" t="s">
        <v>106</v>
      </c>
      <c r="D17" s="40"/>
      <c r="E17" s="41"/>
      <c r="F17" s="29">
        <f>'[24]0.1'!$J$43</f>
        <v>949367.59288332437</v>
      </c>
    </row>
    <row r="18" spans="1:8">
      <c r="A18" s="36" t="s">
        <v>108</v>
      </c>
      <c r="B18" s="38" t="s">
        <v>19</v>
      </c>
      <c r="C18" s="36" t="s">
        <v>106</v>
      </c>
      <c r="D18" s="40"/>
      <c r="E18" s="41"/>
      <c r="F18" s="29">
        <f>'[24]0.1'!$K$43</f>
        <v>750391.80704508501</v>
      </c>
    </row>
    <row r="19" spans="1:8" ht="25.5">
      <c r="A19" s="36" t="s">
        <v>109</v>
      </c>
      <c r="B19" s="38" t="s">
        <v>20</v>
      </c>
      <c r="C19" s="36" t="s">
        <v>106</v>
      </c>
      <c r="D19" s="41"/>
      <c r="E19" s="41"/>
      <c r="F19" s="41"/>
    </row>
    <row r="20" spans="1:8">
      <c r="A20" s="36" t="s">
        <v>110</v>
      </c>
      <c r="B20" s="37" t="s">
        <v>111</v>
      </c>
      <c r="C20" s="36" t="s">
        <v>106</v>
      </c>
      <c r="D20" s="29">
        <f>[4]АТЭЦ!$E$179</f>
        <v>1709054.0520778508</v>
      </c>
      <c r="E20" s="41"/>
      <c r="F20" s="29">
        <f>'[24]0.1'!$L$31</f>
        <v>1814849.6740222049</v>
      </c>
      <c r="G20" s="47"/>
      <c r="H20" s="47"/>
    </row>
    <row r="21" spans="1:8">
      <c r="A21" s="36" t="s">
        <v>112</v>
      </c>
      <c r="B21" s="38" t="s">
        <v>113</v>
      </c>
      <c r="C21" s="36" t="s">
        <v>106</v>
      </c>
      <c r="D21" s="29">
        <f>[4]АТЭЦ!$E$197</f>
        <v>977346.84735835413</v>
      </c>
      <c r="E21" s="41"/>
      <c r="F21" s="29">
        <f>'[24]0.1'!$L$32</f>
        <v>942341.92404609954</v>
      </c>
      <c r="G21" s="47"/>
      <c r="H21" s="47"/>
    </row>
    <row r="22" spans="1:8" ht="25.5">
      <c r="A22" s="36"/>
      <c r="B22" s="38" t="s">
        <v>114</v>
      </c>
      <c r="C22" s="36" t="s">
        <v>40</v>
      </c>
      <c r="D22" s="29">
        <f>[4]АТЭЦ!$E$31</f>
        <v>378.89614685962448</v>
      </c>
      <c r="E22" s="41"/>
      <c r="F22" s="29">
        <f>'[24]4'!$M$25</f>
        <v>370.4</v>
      </c>
      <c r="G22" s="47"/>
      <c r="H22" s="47"/>
    </row>
    <row r="23" spans="1:8">
      <c r="A23" s="36" t="s">
        <v>115</v>
      </c>
      <c r="B23" s="38" t="s">
        <v>116</v>
      </c>
      <c r="C23" s="36" t="s">
        <v>106</v>
      </c>
      <c r="D23" s="29">
        <f>[4]АТЭЦ!$E$179-[4]АТЭЦ!$E$197</f>
        <v>731707.20471949666</v>
      </c>
      <c r="E23" s="41"/>
      <c r="F23" s="29">
        <f>'[24]0.1'!$L$33</f>
        <v>872507.74997610541</v>
      </c>
    </row>
    <row r="24" spans="1:8">
      <c r="A24" s="36"/>
      <c r="B24" s="38" t="s">
        <v>117</v>
      </c>
      <c r="C24" s="36" t="s">
        <v>118</v>
      </c>
      <c r="D24" s="29">
        <f>[4]АТЭЦ!$E$36</f>
        <v>172.83488574125604</v>
      </c>
      <c r="E24" s="41"/>
      <c r="F24" s="29">
        <f>'[24]4'!$M$28</f>
        <v>171.7</v>
      </c>
    </row>
    <row r="25" spans="1:8" ht="25.5">
      <c r="A25" s="36"/>
      <c r="B25" s="9" t="s">
        <v>119</v>
      </c>
      <c r="C25" s="36" t="s">
        <v>36</v>
      </c>
      <c r="D25" s="50" t="str">
        <f>F25</f>
        <v>Приказ Минэнерго России   от 23.09.2015 № 667</v>
      </c>
      <c r="E25" s="41"/>
      <c r="F25" s="50" t="s">
        <v>66</v>
      </c>
    </row>
    <row r="26" spans="1:8">
      <c r="A26" s="36" t="s">
        <v>120</v>
      </c>
      <c r="B26" s="9" t="s">
        <v>21</v>
      </c>
      <c r="C26" s="36" t="s">
        <v>106</v>
      </c>
      <c r="D26" s="41"/>
      <c r="E26" s="41"/>
      <c r="F26" s="41"/>
    </row>
    <row r="27" spans="1:8" ht="25.5">
      <c r="A27" s="36" t="s">
        <v>121</v>
      </c>
      <c r="B27" s="9" t="s">
        <v>16</v>
      </c>
      <c r="C27" s="36" t="s">
        <v>36</v>
      </c>
      <c r="D27" s="41"/>
      <c r="E27" s="41"/>
      <c r="F27" s="41"/>
    </row>
    <row r="28" spans="1:8">
      <c r="A28" s="36" t="s">
        <v>122</v>
      </c>
      <c r="B28" s="38" t="s">
        <v>123</v>
      </c>
      <c r="C28" s="36" t="s">
        <v>124</v>
      </c>
      <c r="D28" s="41"/>
      <c r="E28" s="41"/>
      <c r="F28" s="41"/>
    </row>
    <row r="29" spans="1:8" ht="25.5">
      <c r="A29" s="39" t="s">
        <v>125</v>
      </c>
      <c r="B29" s="38" t="s">
        <v>126</v>
      </c>
      <c r="C29" s="50" t="s">
        <v>127</v>
      </c>
      <c r="D29" s="41"/>
      <c r="E29" s="41"/>
      <c r="F29" s="41"/>
    </row>
    <row r="30" spans="1:8" ht="25.5">
      <c r="A30" s="36" t="s">
        <v>128</v>
      </c>
      <c r="B30" s="38" t="s">
        <v>129</v>
      </c>
      <c r="C30" s="36" t="s">
        <v>36</v>
      </c>
      <c r="D30" s="41"/>
      <c r="E30" s="41"/>
      <c r="F30" s="41"/>
    </row>
    <row r="31" spans="1:8">
      <c r="A31" s="36" t="s">
        <v>130</v>
      </c>
      <c r="B31" s="9" t="s">
        <v>131</v>
      </c>
      <c r="C31" s="36" t="s">
        <v>106</v>
      </c>
      <c r="D31" s="29">
        <f>[5]АТЭЦ!$C$7-[5]АТЭЦ!$O$7-[5]АТЭЦ!$W$7-[5]АТЭЦ!$AI$7</f>
        <v>2799878.4399699997</v>
      </c>
      <c r="E31" s="41"/>
      <c r="F31" s="41"/>
    </row>
    <row r="32" spans="1:8">
      <c r="A32" s="36" t="s">
        <v>132</v>
      </c>
      <c r="B32" s="38" t="s">
        <v>22</v>
      </c>
      <c r="C32" s="36" t="s">
        <v>106</v>
      </c>
      <c r="D32" s="29">
        <f>[5]АТЭЦ!$K$7</f>
        <v>1164202.58</v>
      </c>
      <c r="E32" s="41"/>
      <c r="F32" s="41"/>
    </row>
    <row r="33" spans="1:6">
      <c r="A33" s="36" t="s">
        <v>133</v>
      </c>
      <c r="B33" s="38" t="s">
        <v>23</v>
      </c>
      <c r="C33" s="36" t="s">
        <v>106</v>
      </c>
      <c r="D33" s="29">
        <f>[5]АТЭЦ!$S$7</f>
        <v>571369.27789000014</v>
      </c>
      <c r="E33" s="41"/>
      <c r="F33" s="41"/>
    </row>
    <row r="34" spans="1:6" ht="25.5">
      <c r="A34" s="36" t="s">
        <v>134</v>
      </c>
      <c r="B34" s="38" t="s">
        <v>24</v>
      </c>
      <c r="C34" s="36" t="s">
        <v>106</v>
      </c>
      <c r="D34" s="29">
        <f>[5]АТЭЦ!$AA$7-[5]АТЭЦ!$AI$7</f>
        <v>1035715.9467799999</v>
      </c>
      <c r="E34" s="41"/>
      <c r="F34" s="41"/>
    </row>
    <row r="35" spans="1:6">
      <c r="A35" s="36" t="s">
        <v>185</v>
      </c>
      <c r="B35" s="38" t="s">
        <v>186</v>
      </c>
      <c r="C35" s="36" t="s">
        <v>106</v>
      </c>
      <c r="D35" s="29">
        <f>[5]АТЭЦ!$AU$7+[5]АТЭЦ!$AY$7+[5]АТЭЦ!$BC$7</f>
        <v>28590.635300000002</v>
      </c>
      <c r="E35" s="41"/>
      <c r="F35" s="41"/>
    </row>
    <row r="36" spans="1:6">
      <c r="A36" s="36" t="s">
        <v>135</v>
      </c>
      <c r="B36" s="9" t="s">
        <v>136</v>
      </c>
      <c r="C36" s="36" t="s">
        <v>106</v>
      </c>
      <c r="D36" s="41"/>
      <c r="E36" s="41"/>
      <c r="F36" s="41"/>
    </row>
    <row r="37" spans="1:6">
      <c r="A37" s="36" t="s">
        <v>137</v>
      </c>
      <c r="B37" s="38" t="s">
        <v>25</v>
      </c>
      <c r="C37" s="36" t="s">
        <v>106</v>
      </c>
      <c r="D37" s="41"/>
      <c r="E37" s="41"/>
      <c r="F37" s="41"/>
    </row>
    <row r="38" spans="1:6">
      <c r="A38" s="36" t="s">
        <v>138</v>
      </c>
      <c r="B38" s="38" t="s">
        <v>44</v>
      </c>
      <c r="C38" s="36" t="s">
        <v>106</v>
      </c>
      <c r="D38" s="41"/>
      <c r="E38" s="41"/>
      <c r="F38" s="41"/>
    </row>
    <row r="39" spans="1:6">
      <c r="A39" s="36" t="s">
        <v>139</v>
      </c>
      <c r="B39" s="9" t="s">
        <v>140</v>
      </c>
      <c r="C39" s="36" t="s">
        <v>106</v>
      </c>
      <c r="D39" s="41"/>
      <c r="E39" s="41"/>
      <c r="F39" s="41"/>
    </row>
    <row r="40" spans="1:6">
      <c r="A40" s="36" t="s">
        <v>141</v>
      </c>
      <c r="B40" s="38" t="s">
        <v>22</v>
      </c>
      <c r="C40" s="36" t="s">
        <v>106</v>
      </c>
      <c r="D40" s="41"/>
      <c r="E40" s="41"/>
      <c r="F40" s="41"/>
    </row>
    <row r="41" spans="1:6">
      <c r="A41" s="36" t="s">
        <v>142</v>
      </c>
      <c r="B41" s="38" t="s">
        <v>23</v>
      </c>
      <c r="C41" s="36" t="s">
        <v>106</v>
      </c>
      <c r="D41" s="41"/>
      <c r="E41" s="41"/>
      <c r="F41" s="41"/>
    </row>
    <row r="42" spans="1:6" ht="25.5">
      <c r="A42" s="36" t="s">
        <v>143</v>
      </c>
      <c r="B42" s="38" t="s">
        <v>24</v>
      </c>
      <c r="C42" s="36" t="s">
        <v>106</v>
      </c>
      <c r="D42" s="41"/>
      <c r="E42" s="41"/>
      <c r="F42" s="41"/>
    </row>
    <row r="43" spans="1:6" ht="25.5">
      <c r="A43" s="36" t="s">
        <v>144</v>
      </c>
      <c r="B43" s="9" t="s">
        <v>145</v>
      </c>
      <c r="C43" s="36" t="s">
        <v>106</v>
      </c>
      <c r="D43" s="41"/>
      <c r="E43" s="41"/>
      <c r="F43" s="41"/>
    </row>
    <row r="44" spans="1:6">
      <c r="A44" s="36" t="s">
        <v>146</v>
      </c>
      <c r="B44" s="38" t="s">
        <v>22</v>
      </c>
      <c r="C44" s="36" t="s">
        <v>106</v>
      </c>
      <c r="D44" s="41"/>
      <c r="E44" s="41"/>
      <c r="F44" s="41"/>
    </row>
    <row r="45" spans="1:6">
      <c r="A45" s="36" t="s">
        <v>147</v>
      </c>
      <c r="B45" s="38" t="s">
        <v>23</v>
      </c>
      <c r="C45" s="36" t="s">
        <v>106</v>
      </c>
      <c r="D45" s="41"/>
      <c r="E45" s="41"/>
      <c r="F45" s="41"/>
    </row>
    <row r="46" spans="1:6" ht="25.5">
      <c r="A46" s="36" t="s">
        <v>148</v>
      </c>
      <c r="B46" s="38" t="s">
        <v>24</v>
      </c>
      <c r="C46" s="36" t="s">
        <v>106</v>
      </c>
      <c r="D46" s="41"/>
      <c r="E46" s="41"/>
      <c r="F46" s="41"/>
    </row>
    <row r="47" spans="1:6">
      <c r="A47" s="36" t="s">
        <v>149</v>
      </c>
      <c r="B47" s="9" t="s">
        <v>184</v>
      </c>
      <c r="C47" s="36" t="s">
        <v>106</v>
      </c>
      <c r="D47" s="52">
        <v>9004290</v>
      </c>
      <c r="E47" s="41"/>
      <c r="F47" s="41"/>
    </row>
    <row r="48" spans="1:6" ht="25.5">
      <c r="A48" s="36" t="s">
        <v>150</v>
      </c>
      <c r="B48" s="9" t="s">
        <v>183</v>
      </c>
      <c r="C48" s="36" t="s">
        <v>151</v>
      </c>
      <c r="D48" s="31">
        <f>17458277/60471373</f>
        <v>0.28870316868776902</v>
      </c>
      <c r="E48" s="41"/>
      <c r="F48" s="41"/>
    </row>
    <row r="49" spans="1:6" ht="38.25">
      <c r="A49" s="36" t="s">
        <v>152</v>
      </c>
      <c r="B49" s="9" t="s">
        <v>17</v>
      </c>
      <c r="C49" s="36" t="s">
        <v>36</v>
      </c>
      <c r="D49" s="96" t="s">
        <v>153</v>
      </c>
      <c r="E49" s="96"/>
      <c r="F49" s="96"/>
    </row>
    <row r="50" spans="1:6">
      <c r="B50" s="8"/>
    </row>
    <row r="51" spans="1:6">
      <c r="A51" s="94" t="s">
        <v>154</v>
      </c>
      <c r="B51" s="94"/>
      <c r="C51" s="94"/>
      <c r="D51" s="94"/>
      <c r="E51" s="94"/>
      <c r="F51" s="94"/>
    </row>
    <row r="52" spans="1:6">
      <c r="A52" s="94" t="s">
        <v>193</v>
      </c>
      <c r="B52" s="94"/>
      <c r="C52" s="94"/>
      <c r="D52" s="94"/>
      <c r="E52" s="94"/>
      <c r="F52" s="94"/>
    </row>
  </sheetData>
  <mergeCells count="8">
    <mergeCell ref="A51:F51"/>
    <mergeCell ref="A52:F52"/>
    <mergeCell ref="A4:F4"/>
    <mergeCell ref="A5:F5"/>
    <mergeCell ref="A7:A9"/>
    <mergeCell ref="B7:B9"/>
    <mergeCell ref="C7:C9"/>
    <mergeCell ref="D49:F49"/>
  </mergeCells>
  <pageMargins left="0.70866141732283472" right="0.70866141732283472" top="0.74803149606299213" bottom="0.74803149606299213" header="0.31496062992125984" footer="0.31496062992125984"/>
  <pageSetup paperSize="9" scale="5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32"/>
  <sheetViews>
    <sheetView zoomScaleNormal="100" workbookViewId="0">
      <pane xSplit="3" ySplit="9" topLeftCell="D10" activePane="bottomRight" state="frozen"/>
      <selection sqref="A1:XFD1048576"/>
      <selection pane="topRight" sqref="A1:XFD1048576"/>
      <selection pane="bottomLeft" sqref="A1:XFD1048576"/>
      <selection pane="bottomRight" activeCell="F14" sqref="F14:G14"/>
    </sheetView>
  </sheetViews>
  <sheetFormatPr defaultRowHeight="12.75" outlineLevelCol="1"/>
  <cols>
    <col min="1" max="1" width="5.7109375" style="3" customWidth="1"/>
    <col min="2" max="2" width="44.140625" style="12" customWidth="1"/>
    <col min="3" max="3" width="14.28515625" style="27" customWidth="1"/>
    <col min="4" max="9" width="19" style="12" customWidth="1"/>
    <col min="10" max="10" width="9.140625" style="12"/>
    <col min="11" max="11" width="12.85546875"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181</v>
      </c>
    </row>
    <row r="2" spans="1:11">
      <c r="B2" s="65"/>
      <c r="F2" s="27"/>
      <c r="I2" s="26" t="s">
        <v>82</v>
      </c>
    </row>
    <row r="3" spans="1:11">
      <c r="F3" s="27"/>
    </row>
    <row r="4" spans="1:11">
      <c r="A4" s="75" t="s">
        <v>45</v>
      </c>
      <c r="B4" s="93"/>
      <c r="C4" s="93"/>
      <c r="D4" s="93"/>
      <c r="E4" s="93"/>
      <c r="F4" s="93"/>
      <c r="G4" s="93"/>
      <c r="H4" s="93"/>
      <c r="I4" s="93"/>
    </row>
    <row r="5" spans="1:11">
      <c r="A5" s="75" t="str">
        <f>Титульный!$C$9</f>
        <v>Аргаяшская ТЭЦ без ДПМ/НВ</v>
      </c>
      <c r="B5" s="93"/>
      <c r="C5" s="93"/>
      <c r="D5" s="93"/>
      <c r="E5" s="93"/>
      <c r="F5" s="93"/>
      <c r="G5" s="93"/>
      <c r="H5" s="93"/>
      <c r="I5" s="93"/>
    </row>
    <row r="7" spans="1:11" s="3" customFormat="1" ht="32.25" customHeight="1">
      <c r="A7" s="104" t="s">
        <v>93</v>
      </c>
      <c r="B7" s="104" t="s">
        <v>13</v>
      </c>
      <c r="C7" s="104" t="s">
        <v>159</v>
      </c>
      <c r="D7" s="104" t="s">
        <v>179</v>
      </c>
      <c r="E7" s="104"/>
      <c r="F7" s="104" t="s">
        <v>156</v>
      </c>
      <c r="G7" s="104"/>
      <c r="H7" s="104" t="s">
        <v>157</v>
      </c>
      <c r="I7" s="104"/>
      <c r="K7" s="48"/>
    </row>
    <row r="8" spans="1:11" s="3" customFormat="1">
      <c r="A8" s="104"/>
      <c r="B8" s="104"/>
      <c r="C8" s="104"/>
      <c r="D8" s="42">
        <f>Титульный!$B$5-2</f>
        <v>2016</v>
      </c>
      <c r="E8" s="43" t="s">
        <v>73</v>
      </c>
      <c r="F8" s="42">
        <f>Титульный!$B$5-1</f>
        <v>2017</v>
      </c>
      <c r="G8" s="43" t="s">
        <v>73</v>
      </c>
      <c r="H8" s="42">
        <f>Титульный!$B$5</f>
        <v>2018</v>
      </c>
      <c r="I8" s="43" t="s">
        <v>73</v>
      </c>
      <c r="K8" s="48"/>
    </row>
    <row r="9" spans="1:11" s="3" customFormat="1">
      <c r="A9" s="104"/>
      <c r="B9" s="104"/>
      <c r="C9" s="104"/>
      <c r="D9" s="51" t="s">
        <v>26</v>
      </c>
      <c r="E9" s="51" t="s">
        <v>27</v>
      </c>
      <c r="F9" s="51" t="s">
        <v>26</v>
      </c>
      <c r="G9" s="51" t="s">
        <v>27</v>
      </c>
      <c r="H9" s="51" t="s">
        <v>26</v>
      </c>
      <c r="I9" s="51" t="s">
        <v>27</v>
      </c>
    </row>
    <row r="10" spans="1:11" ht="12.75" customHeight="1">
      <c r="A10" s="100" t="s">
        <v>176</v>
      </c>
      <c r="B10" s="101"/>
      <c r="C10" s="101"/>
      <c r="D10" s="101"/>
      <c r="E10" s="101"/>
      <c r="F10" s="101"/>
      <c r="G10" s="101"/>
      <c r="H10" s="101"/>
      <c r="I10" s="102"/>
    </row>
    <row r="11" spans="1:11" ht="12.75" customHeight="1">
      <c r="A11" s="50" t="s">
        <v>160</v>
      </c>
      <c r="B11" s="37" t="s">
        <v>195</v>
      </c>
      <c r="C11" s="36" t="s">
        <v>174</v>
      </c>
      <c r="D11" s="29">
        <f>'[6]Тарифы ЭЭ и ГМ'!P7</f>
        <v>1094.18</v>
      </c>
      <c r="E11" s="29">
        <f>'[6]Тарифы ЭЭ и ГМ'!Q7</f>
        <v>1094.18</v>
      </c>
      <c r="F11" s="29">
        <f>'[7]Утв. тарифы на ЭЭ и ЭМ'!$E$11</f>
        <v>1176.06</v>
      </c>
      <c r="G11" s="29">
        <f>'[7]Утв. тарифы на ЭЭ и ЭМ'!$F$11</f>
        <v>1207.73</v>
      </c>
      <c r="H11" s="98">
        <f>'[24]0.1'!$L$20</f>
        <v>1145.401169205589</v>
      </c>
      <c r="I11" s="103"/>
      <c r="K11" s="66" t="b">
        <f>ROUND([8]Лист1!$D$18,1)=ROUND(H11,1)</f>
        <v>1</v>
      </c>
    </row>
    <row r="12" spans="1:11" ht="12.75" customHeight="1">
      <c r="A12" s="50"/>
      <c r="B12" s="45" t="s">
        <v>177</v>
      </c>
      <c r="C12" s="36" t="s">
        <v>174</v>
      </c>
      <c r="D12" s="29">
        <f>([4]АТЭЦ!$F$197+[4]АТЭЦ!$G$197+[4]АТЭЦ!$H$197+[4]АТЭЦ!$J$197+[4]АТЭЦ!$K$197+[4]АТЭЦ!$L$197)/([4]АТЭЦ!$F$22+[4]АТЭЦ!$G$22+[4]АТЭЦ!$H$22+[4]АТЭЦ!$J$22+[4]АТЭЦ!$K$22+[4]АТЭЦ!$L$22)</f>
        <v>1025.8150778537747</v>
      </c>
      <c r="E12" s="29">
        <f>([4]АТЭЦ!$N$197+[4]АТЭЦ!$O$197+[4]АТЭЦ!$P$197+[4]АТЭЦ!$R$197+[4]АТЭЦ!$S$197+[4]АТЭЦ!$T$197)/([4]АТЭЦ!$N$22+[4]АТЭЦ!$O$22+[4]АТЭЦ!$P$22+[4]АТЭЦ!$R$22+[4]АТЭЦ!$S$22+[4]АТЭЦ!$T$22)</f>
        <v>950.56958696347624</v>
      </c>
      <c r="F12" s="29">
        <f>'[9]0'!$M$65</f>
        <v>1174.9541385068828</v>
      </c>
      <c r="G12" s="29">
        <f>'[10]0'!$M$65</f>
        <v>1206.6169947657925</v>
      </c>
      <c r="H12" s="98">
        <f>'[24]2'!$G$181</f>
        <v>1136.9247799113552</v>
      </c>
      <c r="I12" s="103"/>
    </row>
    <row r="13" spans="1:11" ht="12.75" customHeight="1">
      <c r="A13" s="50" t="s">
        <v>162</v>
      </c>
      <c r="B13" s="37" t="s">
        <v>196</v>
      </c>
      <c r="C13" s="36" t="s">
        <v>164</v>
      </c>
      <c r="D13" s="29">
        <f>'[6]Тарифы ЭЭ и ГМ'!P28</f>
        <v>260049.22</v>
      </c>
      <c r="E13" s="29">
        <f>'[6]Тарифы ЭЭ и ГМ'!Q28</f>
        <v>260049.22</v>
      </c>
      <c r="F13" s="29">
        <f>'[7]Утв. тарифы на ЭЭ и ЭМ'!$G$11</f>
        <v>209664.47</v>
      </c>
      <c r="G13" s="29">
        <f>'[7]Утв. тарифы на ЭЭ и ЭМ'!$H$11</f>
        <v>209664.47</v>
      </c>
      <c r="H13" s="98">
        <f>'[24]0.1'!$L$21</f>
        <v>376714.10955288546</v>
      </c>
      <c r="I13" s="103"/>
      <c r="K13" s="66" t="b">
        <f>ROUND([8]Лист1!$E$18,1)=ROUND(H13,1)</f>
        <v>1</v>
      </c>
    </row>
    <row r="14" spans="1:11" ht="27.75" customHeight="1">
      <c r="A14" s="50" t="s">
        <v>165</v>
      </c>
      <c r="B14" s="37" t="s">
        <v>50</v>
      </c>
      <c r="C14" s="36" t="s">
        <v>51</v>
      </c>
      <c r="D14" s="98">
        <f>[11]Индексация_ЧО!$AC$78</f>
        <v>633.03021754515873</v>
      </c>
      <c r="E14" s="103"/>
      <c r="F14" s="98">
        <f>[11]Индексация_ЧО!$AT$78</f>
        <v>642.2400072443445</v>
      </c>
      <c r="G14" s="103">
        <f>[11]Индексация_ТО!$AQ$78</f>
        <v>559.33580645154927</v>
      </c>
      <c r="H14" s="98">
        <f>'[12]6.1. ЧО'!$I$86</f>
        <v>752.35483432814874</v>
      </c>
      <c r="I14" s="103"/>
    </row>
    <row r="15" spans="1:11" ht="26.25" customHeight="1">
      <c r="A15" s="50" t="s">
        <v>166</v>
      </c>
      <c r="B15" s="46" t="s">
        <v>52</v>
      </c>
      <c r="C15" s="36" t="s">
        <v>51</v>
      </c>
      <c r="D15" s="29">
        <f>'[6]Тарифы ТЭ и ТН'!$Q$6</f>
        <v>587.9</v>
      </c>
      <c r="E15" s="29">
        <f>'[6]Тарифы ТЭ и ТН'!$R$6</f>
        <v>632.27</v>
      </c>
      <c r="F15" s="29">
        <f>'[7]Утв. тарифы на ТЭ и ТН'!$N$7</f>
        <v>632.27</v>
      </c>
      <c r="G15" s="29">
        <f>'[7]Утв. тарифы на ТЭ и ТН'!$O$7</f>
        <v>632.27</v>
      </c>
      <c r="H15" s="98">
        <f>'[12]6.1. ЧО'!$I$87</f>
        <v>737.62908643643516</v>
      </c>
      <c r="I15" s="99"/>
    </row>
    <row r="16" spans="1:11" ht="12.75" customHeight="1">
      <c r="A16" s="50" t="s">
        <v>167</v>
      </c>
      <c r="B16" s="46" t="s">
        <v>53</v>
      </c>
      <c r="C16" s="36" t="s">
        <v>51</v>
      </c>
      <c r="D16" s="44"/>
      <c r="E16" s="44"/>
      <c r="F16" s="44"/>
      <c r="G16" s="44"/>
      <c r="H16" s="44"/>
      <c r="I16" s="44"/>
    </row>
    <row r="17" spans="1:9" ht="12.75" customHeight="1">
      <c r="A17" s="50"/>
      <c r="B17" s="38" t="s">
        <v>54</v>
      </c>
      <c r="C17" s="36" t="s">
        <v>51</v>
      </c>
      <c r="D17" s="44"/>
      <c r="E17" s="44"/>
      <c r="F17" s="44"/>
      <c r="G17" s="44"/>
      <c r="H17" s="44"/>
      <c r="I17" s="44"/>
    </row>
    <row r="18" spans="1:9" ht="12.75" customHeight="1">
      <c r="A18" s="50"/>
      <c r="B18" s="38" t="s">
        <v>55</v>
      </c>
      <c r="C18" s="36" t="s">
        <v>51</v>
      </c>
      <c r="D18" s="44"/>
      <c r="E18" s="44"/>
      <c r="F18" s="44"/>
      <c r="G18" s="44"/>
      <c r="H18" s="44"/>
      <c r="I18" s="44"/>
    </row>
    <row r="19" spans="1:9" ht="12.75" customHeight="1">
      <c r="A19" s="50"/>
      <c r="B19" s="38" t="s">
        <v>56</v>
      </c>
      <c r="C19" s="36" t="s">
        <v>51</v>
      </c>
      <c r="D19" s="44"/>
      <c r="E19" s="44"/>
      <c r="F19" s="44"/>
      <c r="G19" s="44"/>
      <c r="H19" s="44"/>
      <c r="I19" s="44"/>
    </row>
    <row r="20" spans="1:9" ht="12.75" customHeight="1">
      <c r="A20" s="50"/>
      <c r="B20" s="38" t="s">
        <v>57</v>
      </c>
      <c r="C20" s="36" t="s">
        <v>51</v>
      </c>
      <c r="D20" s="29">
        <f>'[6]Тарифы ТЭ и ТН'!$Q$12</f>
        <v>616.33000000000004</v>
      </c>
      <c r="E20" s="29">
        <f>'[6]Тарифы ТЭ и ТН'!$R$12</f>
        <v>662.85</v>
      </c>
      <c r="F20" s="29">
        <f>'[7]Утв. тарифы на ТЭ и ТН'!$N$12</f>
        <v>662.85</v>
      </c>
      <c r="G20" s="29">
        <f>'[7]Утв. тарифы на ТЭ и ТН'!$O$12</f>
        <v>662.85</v>
      </c>
      <c r="H20" s="98">
        <f>'[12]6.1. ЧО'!$I$91</f>
        <v>785.504898552079</v>
      </c>
      <c r="I20" s="99"/>
    </row>
    <row r="21" spans="1:9" ht="12.75" customHeight="1">
      <c r="A21" s="50" t="s">
        <v>168</v>
      </c>
      <c r="B21" s="46" t="s">
        <v>58</v>
      </c>
      <c r="C21" s="36" t="s">
        <v>51</v>
      </c>
      <c r="D21" s="44"/>
      <c r="E21" s="44"/>
      <c r="F21" s="44"/>
      <c r="G21" s="44"/>
      <c r="H21" s="44"/>
      <c r="I21" s="44"/>
    </row>
    <row r="22" spans="1:9" ht="12.75" customHeight="1">
      <c r="A22" s="50" t="s">
        <v>169</v>
      </c>
      <c r="B22" s="37" t="s">
        <v>59</v>
      </c>
      <c r="C22" s="36" t="s">
        <v>36</v>
      </c>
      <c r="D22" s="44"/>
      <c r="E22" s="44"/>
      <c r="F22" s="44"/>
      <c r="G22" s="44"/>
      <c r="H22" s="44"/>
      <c r="I22" s="44"/>
    </row>
    <row r="23" spans="1:9" ht="25.5" customHeight="1">
      <c r="A23" s="50" t="s">
        <v>170</v>
      </c>
      <c r="B23" s="38" t="s">
        <v>60</v>
      </c>
      <c r="C23" s="50" t="s">
        <v>61</v>
      </c>
      <c r="D23" s="44"/>
      <c r="E23" s="44"/>
      <c r="F23" s="44"/>
      <c r="G23" s="44"/>
      <c r="H23" s="44"/>
      <c r="I23" s="44"/>
    </row>
    <row r="24" spans="1:9" ht="12.75" customHeight="1">
      <c r="A24" s="50" t="s">
        <v>171</v>
      </c>
      <c r="B24" s="46" t="s">
        <v>62</v>
      </c>
      <c r="C24" s="36" t="s">
        <v>51</v>
      </c>
      <c r="D24" s="44"/>
      <c r="E24" s="44"/>
      <c r="F24" s="44"/>
      <c r="G24" s="44"/>
      <c r="H24" s="44"/>
      <c r="I24" s="44"/>
    </row>
    <row r="25" spans="1:9" ht="12.75" customHeight="1">
      <c r="A25" s="50" t="s">
        <v>172</v>
      </c>
      <c r="B25" s="37" t="s">
        <v>63</v>
      </c>
      <c r="C25" s="36" t="s">
        <v>175</v>
      </c>
      <c r="D25" s="44"/>
      <c r="E25" s="44"/>
      <c r="F25" s="44"/>
      <c r="G25" s="44"/>
      <c r="H25" s="44"/>
      <c r="I25" s="44"/>
    </row>
    <row r="26" spans="1:9" ht="15" customHeight="1">
      <c r="A26" s="50"/>
      <c r="B26" s="38" t="s">
        <v>64</v>
      </c>
      <c r="C26" s="36" t="s">
        <v>175</v>
      </c>
      <c r="D26" s="29">
        <f>'[6]Тарифы ТЭ и ТН'!Q22</f>
        <v>25.39</v>
      </c>
      <c r="E26" s="29">
        <f>'[6]Тарифы ТЭ и ТН'!R22</f>
        <v>25.39</v>
      </c>
      <c r="F26" s="29">
        <f>'[7]Утв. тарифы на ТЭ и ТН'!$N$22</f>
        <v>15.73</v>
      </c>
      <c r="G26" s="29">
        <f>'[7]Утв. тарифы на ТЭ и ТН'!$O$22</f>
        <v>15.73</v>
      </c>
      <c r="H26" s="98">
        <f>[12]ТН_ЧО!$E$43</f>
        <v>28.642231723186448</v>
      </c>
      <c r="I26" s="99"/>
    </row>
    <row r="27" spans="1:9">
      <c r="A27" s="50"/>
      <c r="B27" s="38" t="s">
        <v>65</v>
      </c>
      <c r="C27" s="36" t="s">
        <v>175</v>
      </c>
      <c r="D27" s="29">
        <f>'[6]Тарифы ТЭ и ТН'!Q32</f>
        <v>35.44</v>
      </c>
      <c r="E27" s="29">
        <f>'[6]Тарифы ТЭ и ТН'!R32</f>
        <v>35.44</v>
      </c>
      <c r="F27" s="29">
        <f>'[7]Утв. тарифы на ТЭ и ТН'!$N$31</f>
        <v>29.09</v>
      </c>
      <c r="G27" s="29">
        <f>'[7]Утв. тарифы на ТЭ и ТН'!$O$31</f>
        <v>29.09</v>
      </c>
      <c r="H27" s="98">
        <f>[12]ТН_ЧО!$E$44</f>
        <v>44.897076048031565</v>
      </c>
      <c r="I27" s="99"/>
    </row>
    <row r="28" spans="1:9">
      <c r="A28" s="8"/>
      <c r="B28" s="33"/>
      <c r="C28" s="32"/>
      <c r="D28" s="33"/>
      <c r="E28" s="33"/>
      <c r="F28" s="33"/>
      <c r="G28" s="33"/>
      <c r="H28" s="33"/>
      <c r="I28" s="33"/>
    </row>
    <row r="29" spans="1:9">
      <c r="A29" s="94" t="s">
        <v>173</v>
      </c>
      <c r="B29" s="94"/>
      <c r="C29" s="94"/>
      <c r="D29" s="94"/>
      <c r="E29" s="94"/>
      <c r="F29" s="94"/>
      <c r="G29" s="94"/>
      <c r="H29" s="94"/>
      <c r="I29" s="94"/>
    </row>
    <row r="30" spans="1:9">
      <c r="A30" s="94" t="s">
        <v>178</v>
      </c>
      <c r="B30" s="94"/>
      <c r="C30" s="94"/>
      <c r="D30" s="94"/>
      <c r="E30" s="94"/>
      <c r="F30" s="94"/>
      <c r="G30" s="94"/>
      <c r="H30" s="94"/>
      <c r="I30" s="94"/>
    </row>
    <row r="31" spans="1:9">
      <c r="A31" s="94" t="s">
        <v>187</v>
      </c>
      <c r="B31" s="94"/>
      <c r="C31" s="94"/>
      <c r="D31" s="94"/>
      <c r="E31" s="94"/>
      <c r="F31" s="94"/>
      <c r="G31" s="94"/>
      <c r="H31" s="94"/>
      <c r="I31" s="94"/>
    </row>
    <row r="32" spans="1:9" ht="25.5" customHeight="1">
      <c r="A32" s="97" t="s">
        <v>194</v>
      </c>
      <c r="B32" s="97"/>
      <c r="C32" s="97"/>
      <c r="D32" s="97"/>
      <c r="E32" s="97"/>
      <c r="F32" s="97"/>
      <c r="G32" s="97"/>
      <c r="H32" s="97"/>
      <c r="I32" s="97"/>
    </row>
  </sheetData>
  <mergeCells count="23">
    <mergeCell ref="A4:I4"/>
    <mergeCell ref="A5:I5"/>
    <mergeCell ref="A7:A9"/>
    <mergeCell ref="B7:B9"/>
    <mergeCell ref="C7:C9"/>
    <mergeCell ref="D7:E7"/>
    <mergeCell ref="F7:G7"/>
    <mergeCell ref="H7:I7"/>
    <mergeCell ref="A10:I10"/>
    <mergeCell ref="H11:I11"/>
    <mergeCell ref="H12:I12"/>
    <mergeCell ref="H13:I13"/>
    <mergeCell ref="D14:E14"/>
    <mergeCell ref="F14:G14"/>
    <mergeCell ref="H14:I14"/>
    <mergeCell ref="A31:I31"/>
    <mergeCell ref="A32:I32"/>
    <mergeCell ref="H20:I20"/>
    <mergeCell ref="H15:I15"/>
    <mergeCell ref="H26:I26"/>
    <mergeCell ref="H27:I27"/>
    <mergeCell ref="A29:I29"/>
    <mergeCell ref="A30:I30"/>
  </mergeCells>
  <conditionalFormatting sqref="K11">
    <cfRule type="containsText" dxfId="47" priority="3" operator="containsText" text="ложь">
      <formula>NOT(ISERROR(SEARCH("ложь",K11)))</formula>
    </cfRule>
    <cfRule type="containsText" dxfId="46" priority="4" operator="containsText" text="истина">
      <formula>NOT(ISERROR(SEARCH("истина",K11)))</formula>
    </cfRule>
  </conditionalFormatting>
  <conditionalFormatting sqref="K13">
    <cfRule type="containsText" dxfId="45" priority="1" operator="containsText" text="ложь">
      <formula>NOT(ISERROR(SEARCH("ложь",K13)))</formula>
    </cfRule>
    <cfRule type="containsText" dxfId="44" priority="2" operator="containsText" text="истина">
      <formula>NOT(ISERROR(SEARCH("истина",K13)))</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52"/>
  <sheetViews>
    <sheetView zoomScaleNormal="100" workbookViewId="0">
      <pane xSplit="3" ySplit="9" topLeftCell="D10" activePane="bottomRight" state="frozen"/>
      <selection sqref="A1:XFD1048576"/>
      <selection pane="topRight" sqref="A1:XFD1048576"/>
      <selection pane="bottomLeft" sqref="A1:XFD1048576"/>
      <selection pane="bottomRight" activeCell="F16" sqref="F16"/>
    </sheetView>
  </sheetViews>
  <sheetFormatPr defaultRowHeight="12.75"/>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182</v>
      </c>
    </row>
    <row r="2" spans="1:6">
      <c r="F2" s="34" t="s">
        <v>82</v>
      </c>
    </row>
    <row r="4" spans="1:6">
      <c r="A4" s="95" t="s">
        <v>43</v>
      </c>
      <c r="B4" s="95"/>
      <c r="C4" s="95"/>
      <c r="D4" s="95"/>
      <c r="E4" s="95"/>
      <c r="F4" s="95"/>
    </row>
    <row r="5" spans="1:6">
      <c r="A5" s="95" t="str">
        <f>Титульный!$C$10</f>
        <v>Аргаяшская ТЭЦ (ТГ 4) НВ</v>
      </c>
      <c r="B5" s="95"/>
      <c r="C5" s="95"/>
      <c r="D5" s="95"/>
      <c r="E5" s="95"/>
      <c r="F5" s="95"/>
    </row>
    <row r="6" spans="1:6">
      <c r="A6" s="53"/>
      <c r="B6" s="53"/>
      <c r="C6" s="53"/>
      <c r="D6" s="53"/>
      <c r="E6" s="53"/>
      <c r="F6" s="53"/>
    </row>
    <row r="7" spans="1:6" s="8" customFormat="1" ht="38.25">
      <c r="A7" s="96" t="s">
        <v>2</v>
      </c>
      <c r="B7" s="96" t="s">
        <v>13</v>
      </c>
      <c r="C7" s="96" t="s">
        <v>14</v>
      </c>
      <c r="D7" s="54" t="s">
        <v>155</v>
      </c>
      <c r="E7" s="54" t="s">
        <v>156</v>
      </c>
      <c r="F7" s="54" t="s">
        <v>157</v>
      </c>
    </row>
    <row r="8" spans="1:6" s="8" customFormat="1">
      <c r="A8" s="96"/>
      <c r="B8" s="96"/>
      <c r="C8" s="96"/>
      <c r="D8" s="54">
        <f>Титульный!$B$5-2</f>
        <v>2016</v>
      </c>
      <c r="E8" s="54">
        <f>Титульный!$B$5-1</f>
        <v>2017</v>
      </c>
      <c r="F8" s="54">
        <f>Титульный!$B$5</f>
        <v>2018</v>
      </c>
    </row>
    <row r="9" spans="1:6" s="8" customFormat="1">
      <c r="A9" s="96"/>
      <c r="B9" s="96"/>
      <c r="C9" s="96"/>
      <c r="D9" s="54" t="s">
        <v>73</v>
      </c>
      <c r="E9" s="54" t="s">
        <v>73</v>
      </c>
      <c r="F9" s="54" t="s">
        <v>73</v>
      </c>
    </row>
    <row r="10" spans="1:6">
      <c r="A10" s="36" t="s">
        <v>94</v>
      </c>
      <c r="B10" s="37" t="s">
        <v>37</v>
      </c>
      <c r="C10" s="36" t="s">
        <v>39</v>
      </c>
      <c r="D10" s="41"/>
      <c r="E10" s="41"/>
      <c r="F10" s="29">
        <f>'[23]0.1'!$L$11</f>
        <v>65</v>
      </c>
    </row>
    <row r="11" spans="1:6" ht="38.25">
      <c r="A11" s="36" t="s">
        <v>95</v>
      </c>
      <c r="B11" s="37" t="s">
        <v>38</v>
      </c>
      <c r="C11" s="36" t="s">
        <v>39</v>
      </c>
      <c r="D11" s="41"/>
      <c r="E11" s="41"/>
      <c r="F11" s="29">
        <f>'[23]0.1'!$L$12</f>
        <v>62.754182934374469</v>
      </c>
    </row>
    <row r="12" spans="1:6">
      <c r="A12" s="36" t="s">
        <v>96</v>
      </c>
      <c r="B12" s="37" t="s">
        <v>97</v>
      </c>
      <c r="C12" s="36" t="s">
        <v>158</v>
      </c>
      <c r="D12" s="41"/>
      <c r="E12" s="41"/>
      <c r="F12" s="29">
        <f>'[23]0.1'!$L$13</f>
        <v>224.85999999999999</v>
      </c>
    </row>
    <row r="13" spans="1:6">
      <c r="A13" s="36" t="s">
        <v>98</v>
      </c>
      <c r="B13" s="37" t="s">
        <v>99</v>
      </c>
      <c r="C13" s="36" t="s">
        <v>158</v>
      </c>
      <c r="D13" s="41"/>
      <c r="E13" s="41"/>
      <c r="F13" s="29">
        <f>'[23]0.1'!$L$15</f>
        <v>205.20399999999998</v>
      </c>
    </row>
    <row r="14" spans="1:6">
      <c r="A14" s="36" t="s">
        <v>100</v>
      </c>
      <c r="B14" s="37" t="s">
        <v>101</v>
      </c>
      <c r="C14" s="36" t="s">
        <v>102</v>
      </c>
      <c r="D14" s="41"/>
      <c r="E14" s="41"/>
      <c r="F14" s="29">
        <f>'[23]0.1'!$L$16</f>
        <v>0</v>
      </c>
    </row>
    <row r="15" spans="1:6">
      <c r="A15" s="36" t="s">
        <v>103</v>
      </c>
      <c r="B15" s="37" t="s">
        <v>104</v>
      </c>
      <c r="C15" s="36" t="s">
        <v>102</v>
      </c>
      <c r="D15" s="41"/>
      <c r="E15" s="41"/>
      <c r="F15" s="29">
        <f>'[23]0.1'!$L$17</f>
        <v>0</v>
      </c>
    </row>
    <row r="16" spans="1:6">
      <c r="A16" s="36" t="s">
        <v>105</v>
      </c>
      <c r="B16" s="37" t="s">
        <v>15</v>
      </c>
      <c r="C16" s="36" t="s">
        <v>106</v>
      </c>
      <c r="D16" s="41"/>
      <c r="E16" s="41"/>
      <c r="F16" s="29">
        <f>'[23]0.1'!$L$43</f>
        <v>264906.35418554529</v>
      </c>
    </row>
    <row r="17" spans="1:8">
      <c r="A17" s="36" t="s">
        <v>107</v>
      </c>
      <c r="B17" s="38" t="s">
        <v>18</v>
      </c>
      <c r="C17" s="36" t="s">
        <v>106</v>
      </c>
      <c r="D17" s="41"/>
      <c r="E17" s="41"/>
      <c r="F17" s="29">
        <f>'[23]0.1'!$J$43</f>
        <v>264906.35418554529</v>
      </c>
    </row>
    <row r="18" spans="1:8">
      <c r="A18" s="36" t="s">
        <v>108</v>
      </c>
      <c r="B18" s="38" t="s">
        <v>19</v>
      </c>
      <c r="C18" s="36" t="s">
        <v>106</v>
      </c>
      <c r="D18" s="41"/>
      <c r="E18" s="41"/>
      <c r="F18" s="29">
        <f>'[23]0.1'!$K$43</f>
        <v>0</v>
      </c>
    </row>
    <row r="19" spans="1:8" ht="25.5">
      <c r="A19" s="36" t="s">
        <v>109</v>
      </c>
      <c r="B19" s="38" t="s">
        <v>20</v>
      </c>
      <c r="C19" s="36" t="s">
        <v>106</v>
      </c>
      <c r="D19" s="41"/>
      <c r="E19" s="41"/>
      <c r="F19" s="41"/>
    </row>
    <row r="20" spans="1:8">
      <c r="A20" s="36" t="s">
        <v>110</v>
      </c>
      <c r="B20" s="37" t="s">
        <v>111</v>
      </c>
      <c r="C20" s="36" t="s">
        <v>106</v>
      </c>
      <c r="D20" s="41"/>
      <c r="E20" s="41"/>
      <c r="F20" s="29">
        <f>'[23]0.1'!$L$31</f>
        <v>264674.26846154523</v>
      </c>
      <c r="G20" s="47"/>
      <c r="H20" s="47"/>
    </row>
    <row r="21" spans="1:8">
      <c r="A21" s="36" t="s">
        <v>112</v>
      </c>
      <c r="B21" s="38" t="s">
        <v>113</v>
      </c>
      <c r="C21" s="36" t="s">
        <v>106</v>
      </c>
      <c r="D21" s="41"/>
      <c r="E21" s="41"/>
      <c r="F21" s="29">
        <f>'[23]0.1'!$L$32</f>
        <v>264674.26846154523</v>
      </c>
      <c r="G21" s="47"/>
      <c r="H21" s="47"/>
    </row>
    <row r="22" spans="1:8" ht="25.5">
      <c r="A22" s="36"/>
      <c r="B22" s="38" t="s">
        <v>114</v>
      </c>
      <c r="C22" s="36" t="s">
        <v>40</v>
      </c>
      <c r="D22" s="41"/>
      <c r="E22" s="41"/>
      <c r="F22" s="29">
        <f>'[23]4'!$M$24</f>
        <v>370.4</v>
      </c>
      <c r="G22" s="47"/>
      <c r="H22" s="47"/>
    </row>
    <row r="23" spans="1:8">
      <c r="A23" s="36" t="s">
        <v>115</v>
      </c>
      <c r="B23" s="38" t="s">
        <v>116</v>
      </c>
      <c r="C23" s="36" t="s">
        <v>106</v>
      </c>
      <c r="D23" s="41"/>
      <c r="E23" s="41"/>
      <c r="F23" s="29">
        <f>'[23]0.1'!$L$33</f>
        <v>0</v>
      </c>
    </row>
    <row r="24" spans="1:8">
      <c r="A24" s="36"/>
      <c r="B24" s="38" t="s">
        <v>117</v>
      </c>
      <c r="C24" s="36" t="s">
        <v>118</v>
      </c>
      <c r="D24" s="41"/>
      <c r="E24" s="41"/>
      <c r="F24" s="29">
        <f>'[23]4'!$M$28</f>
        <v>171.7</v>
      </c>
    </row>
    <row r="25" spans="1:8" ht="25.5">
      <c r="A25" s="36"/>
      <c r="B25" s="9" t="s">
        <v>119</v>
      </c>
      <c r="C25" s="36" t="s">
        <v>36</v>
      </c>
      <c r="D25" s="41"/>
      <c r="E25" s="41"/>
      <c r="F25" s="54" t="s">
        <v>66</v>
      </c>
    </row>
    <row r="26" spans="1:8">
      <c r="A26" s="36" t="s">
        <v>120</v>
      </c>
      <c r="B26" s="9" t="s">
        <v>21</v>
      </c>
      <c r="C26" s="36" t="s">
        <v>106</v>
      </c>
      <c r="D26" s="41"/>
      <c r="E26" s="41"/>
      <c r="F26" s="41"/>
    </row>
    <row r="27" spans="1:8" ht="25.5">
      <c r="A27" s="36" t="s">
        <v>121</v>
      </c>
      <c r="B27" s="9" t="s">
        <v>16</v>
      </c>
      <c r="C27" s="36" t="s">
        <v>36</v>
      </c>
      <c r="D27" s="41"/>
      <c r="E27" s="41"/>
      <c r="F27" s="41"/>
    </row>
    <row r="28" spans="1:8">
      <c r="A28" s="36" t="s">
        <v>122</v>
      </c>
      <c r="B28" s="38" t="s">
        <v>123</v>
      </c>
      <c r="C28" s="36" t="s">
        <v>124</v>
      </c>
      <c r="D28" s="41"/>
      <c r="E28" s="41"/>
      <c r="F28" s="41"/>
    </row>
    <row r="29" spans="1:8" ht="25.5">
      <c r="A29" s="39" t="s">
        <v>125</v>
      </c>
      <c r="B29" s="38" t="s">
        <v>126</v>
      </c>
      <c r="C29" s="54" t="s">
        <v>127</v>
      </c>
      <c r="D29" s="41"/>
      <c r="E29" s="41"/>
      <c r="F29" s="41"/>
    </row>
    <row r="30" spans="1:8" ht="25.5">
      <c r="A30" s="36" t="s">
        <v>128</v>
      </c>
      <c r="B30" s="38" t="s">
        <v>129</v>
      </c>
      <c r="C30" s="36" t="s">
        <v>36</v>
      </c>
      <c r="D30" s="41"/>
      <c r="E30" s="41"/>
      <c r="F30" s="41"/>
    </row>
    <row r="31" spans="1:8">
      <c r="A31" s="36" t="s">
        <v>130</v>
      </c>
      <c r="B31" s="9" t="s">
        <v>131</v>
      </c>
      <c r="C31" s="36" t="s">
        <v>106</v>
      </c>
      <c r="D31" s="41"/>
      <c r="E31" s="41"/>
      <c r="F31" s="41"/>
    </row>
    <row r="32" spans="1:8">
      <c r="A32" s="36" t="s">
        <v>132</v>
      </c>
      <c r="B32" s="38" t="s">
        <v>22</v>
      </c>
      <c r="C32" s="36" t="s">
        <v>106</v>
      </c>
      <c r="D32" s="41"/>
      <c r="E32" s="41"/>
      <c r="F32" s="41"/>
    </row>
    <row r="33" spans="1:6">
      <c r="A33" s="36" t="s">
        <v>133</v>
      </c>
      <c r="B33" s="38" t="s">
        <v>23</v>
      </c>
      <c r="C33" s="36" t="s">
        <v>106</v>
      </c>
      <c r="D33" s="41"/>
      <c r="E33" s="41"/>
      <c r="F33" s="41"/>
    </row>
    <row r="34" spans="1:6" ht="25.5">
      <c r="A34" s="36" t="s">
        <v>134</v>
      </c>
      <c r="B34" s="38" t="s">
        <v>24</v>
      </c>
      <c r="C34" s="36" t="s">
        <v>106</v>
      </c>
      <c r="D34" s="41"/>
      <c r="E34" s="41"/>
      <c r="F34" s="41"/>
    </row>
    <row r="35" spans="1:6">
      <c r="A35" s="36" t="s">
        <v>185</v>
      </c>
      <c r="B35" s="38" t="s">
        <v>186</v>
      </c>
      <c r="C35" s="36" t="s">
        <v>106</v>
      </c>
      <c r="D35" s="41"/>
      <c r="E35" s="41"/>
      <c r="F35" s="41"/>
    </row>
    <row r="36" spans="1:6">
      <c r="A36" s="36" t="s">
        <v>135</v>
      </c>
      <c r="B36" s="9" t="s">
        <v>136</v>
      </c>
      <c r="C36" s="36" t="s">
        <v>106</v>
      </c>
      <c r="D36" s="41"/>
      <c r="E36" s="41"/>
      <c r="F36" s="41"/>
    </row>
    <row r="37" spans="1:6">
      <c r="A37" s="36" t="s">
        <v>137</v>
      </c>
      <c r="B37" s="38" t="s">
        <v>25</v>
      </c>
      <c r="C37" s="36" t="s">
        <v>106</v>
      </c>
      <c r="D37" s="41"/>
      <c r="E37" s="41"/>
      <c r="F37" s="41"/>
    </row>
    <row r="38" spans="1:6">
      <c r="A38" s="36" t="s">
        <v>138</v>
      </c>
      <c r="B38" s="38" t="s">
        <v>44</v>
      </c>
      <c r="C38" s="36" t="s">
        <v>106</v>
      </c>
      <c r="D38" s="41"/>
      <c r="E38" s="41"/>
      <c r="F38" s="41"/>
    </row>
    <row r="39" spans="1:6">
      <c r="A39" s="36" t="s">
        <v>139</v>
      </c>
      <c r="B39" s="9" t="s">
        <v>140</v>
      </c>
      <c r="C39" s="36" t="s">
        <v>106</v>
      </c>
      <c r="D39" s="41"/>
      <c r="E39" s="41"/>
      <c r="F39" s="41"/>
    </row>
    <row r="40" spans="1:6">
      <c r="A40" s="36" t="s">
        <v>141</v>
      </c>
      <c r="B40" s="38" t="s">
        <v>22</v>
      </c>
      <c r="C40" s="36" t="s">
        <v>106</v>
      </c>
      <c r="D40" s="41"/>
      <c r="E40" s="41"/>
      <c r="F40" s="41"/>
    </row>
    <row r="41" spans="1:6">
      <c r="A41" s="36" t="s">
        <v>142</v>
      </c>
      <c r="B41" s="38" t="s">
        <v>23</v>
      </c>
      <c r="C41" s="36" t="s">
        <v>106</v>
      </c>
      <c r="D41" s="41"/>
      <c r="E41" s="41"/>
      <c r="F41" s="41"/>
    </row>
    <row r="42" spans="1:6" ht="25.5">
      <c r="A42" s="36" t="s">
        <v>143</v>
      </c>
      <c r="B42" s="38" t="s">
        <v>24</v>
      </c>
      <c r="C42" s="36" t="s">
        <v>106</v>
      </c>
      <c r="D42" s="41"/>
      <c r="E42" s="41"/>
      <c r="F42" s="41"/>
    </row>
    <row r="43" spans="1:6" ht="25.5">
      <c r="A43" s="36" t="s">
        <v>144</v>
      </c>
      <c r="B43" s="9" t="s">
        <v>145</v>
      </c>
      <c r="C43" s="36" t="s">
        <v>106</v>
      </c>
      <c r="D43" s="41"/>
      <c r="E43" s="41"/>
      <c r="F43" s="41"/>
    </row>
    <row r="44" spans="1:6">
      <c r="A44" s="36" t="s">
        <v>146</v>
      </c>
      <c r="B44" s="38" t="s">
        <v>22</v>
      </c>
      <c r="C44" s="36" t="s">
        <v>106</v>
      </c>
      <c r="D44" s="41"/>
      <c r="E44" s="41"/>
      <c r="F44" s="41"/>
    </row>
    <row r="45" spans="1:6">
      <c r="A45" s="36" t="s">
        <v>147</v>
      </c>
      <c r="B45" s="38" t="s">
        <v>23</v>
      </c>
      <c r="C45" s="36" t="s">
        <v>106</v>
      </c>
      <c r="D45" s="41"/>
      <c r="E45" s="41"/>
      <c r="F45" s="41"/>
    </row>
    <row r="46" spans="1:6" ht="25.5">
      <c r="A46" s="36" t="s">
        <v>148</v>
      </c>
      <c r="B46" s="38" t="s">
        <v>24</v>
      </c>
      <c r="C46" s="36" t="s">
        <v>106</v>
      </c>
      <c r="D46" s="41"/>
      <c r="E46" s="41"/>
      <c r="F46" s="41"/>
    </row>
    <row r="47" spans="1:6">
      <c r="A47" s="36" t="s">
        <v>149</v>
      </c>
      <c r="B47" s="9" t="s">
        <v>184</v>
      </c>
      <c r="C47" s="36" t="s">
        <v>106</v>
      </c>
      <c r="D47" s="52">
        <v>9004290</v>
      </c>
      <c r="E47" s="41"/>
      <c r="F47" s="41"/>
    </row>
    <row r="48" spans="1:6" ht="25.5">
      <c r="A48" s="36" t="s">
        <v>150</v>
      </c>
      <c r="B48" s="9" t="s">
        <v>183</v>
      </c>
      <c r="C48" s="36" t="s">
        <v>151</v>
      </c>
      <c r="D48" s="31">
        <f>17458277/60471373</f>
        <v>0.28870316868776902</v>
      </c>
      <c r="E48" s="41"/>
      <c r="F48" s="41"/>
    </row>
    <row r="49" spans="1:6" ht="38.25">
      <c r="A49" s="36" t="s">
        <v>152</v>
      </c>
      <c r="B49" s="9" t="s">
        <v>17</v>
      </c>
      <c r="C49" s="36" t="s">
        <v>36</v>
      </c>
      <c r="D49" s="96" t="s">
        <v>153</v>
      </c>
      <c r="E49" s="96"/>
      <c r="F49" s="96"/>
    </row>
    <row r="50" spans="1:6">
      <c r="B50" s="8"/>
    </row>
    <row r="51" spans="1:6">
      <c r="A51" s="94" t="s">
        <v>154</v>
      </c>
      <c r="B51" s="94"/>
      <c r="C51" s="94"/>
      <c r="D51" s="94"/>
      <c r="E51" s="94"/>
      <c r="F51" s="94"/>
    </row>
    <row r="52" spans="1:6">
      <c r="A52" s="94" t="s">
        <v>193</v>
      </c>
      <c r="B52" s="94"/>
      <c r="C52" s="94"/>
      <c r="D52" s="94"/>
      <c r="E52" s="94"/>
      <c r="F52" s="94"/>
    </row>
  </sheetData>
  <mergeCells count="8">
    <mergeCell ref="A51:F51"/>
    <mergeCell ref="A52:F52"/>
    <mergeCell ref="A4:F4"/>
    <mergeCell ref="A5:F5"/>
    <mergeCell ref="A7:A9"/>
    <mergeCell ref="B7:B9"/>
    <mergeCell ref="C7:C9"/>
    <mergeCell ref="D49:F49"/>
  </mergeCells>
  <pageMargins left="0.70866141732283472" right="0.70866141732283472" top="0.74803149606299213" bottom="0.74803149606299213" header="0.31496062992125984" footer="0.31496062992125984"/>
  <pageSetup paperSize="9" scale="5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32"/>
  <sheetViews>
    <sheetView zoomScaleNormal="100" workbookViewId="0">
      <pane xSplit="3" ySplit="9" topLeftCell="F15" activePane="bottomRight" state="frozen"/>
      <selection sqref="A1:XFD1048576"/>
      <selection pane="topRight" sqref="A1:XFD1048576"/>
      <selection pane="bottomLeft" sqref="A1:XFD1048576"/>
      <selection pane="bottomRight" activeCell="L19" sqref="L19"/>
    </sheetView>
  </sheetViews>
  <sheetFormatPr defaultRowHeight="12.75" outlineLevelCol="1"/>
  <cols>
    <col min="1" max="1" width="5.7109375" style="3" customWidth="1"/>
    <col min="2" max="2" width="44.140625" style="12" customWidth="1"/>
    <col min="3" max="3" width="14.28515625" style="27" bestFit="1" customWidth="1"/>
    <col min="4" max="9" width="19" style="12" customWidth="1"/>
    <col min="10" max="10" width="9.140625" style="12"/>
    <col min="11" max="11" width="0"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181</v>
      </c>
    </row>
    <row r="2" spans="1:11">
      <c r="F2" s="27"/>
      <c r="I2" s="26" t="s">
        <v>82</v>
      </c>
    </row>
    <row r="3" spans="1:11">
      <c r="F3" s="27"/>
    </row>
    <row r="4" spans="1:11">
      <c r="A4" s="75" t="s">
        <v>45</v>
      </c>
      <c r="B4" s="93"/>
      <c r="C4" s="93"/>
      <c r="D4" s="93"/>
      <c r="E4" s="93"/>
      <c r="F4" s="93"/>
      <c r="G4" s="93"/>
      <c r="H4" s="93"/>
      <c r="I4" s="93"/>
    </row>
    <row r="5" spans="1:11">
      <c r="A5" s="75" t="str">
        <f>Титульный!$C$10</f>
        <v>Аргаяшская ТЭЦ (ТГ 4) НВ</v>
      </c>
      <c r="B5" s="93"/>
      <c r="C5" s="93"/>
      <c r="D5" s="93"/>
      <c r="E5" s="93"/>
      <c r="F5" s="93"/>
      <c r="G5" s="93"/>
      <c r="H5" s="93"/>
      <c r="I5" s="93"/>
    </row>
    <row r="7" spans="1:11" s="3" customFormat="1" ht="32.25" customHeight="1">
      <c r="A7" s="104" t="s">
        <v>93</v>
      </c>
      <c r="B7" s="104" t="s">
        <v>13</v>
      </c>
      <c r="C7" s="104" t="s">
        <v>159</v>
      </c>
      <c r="D7" s="104" t="s">
        <v>179</v>
      </c>
      <c r="E7" s="104"/>
      <c r="F7" s="104" t="s">
        <v>156</v>
      </c>
      <c r="G7" s="104"/>
      <c r="H7" s="104" t="s">
        <v>157</v>
      </c>
      <c r="I7" s="104"/>
      <c r="K7" s="56"/>
    </row>
    <row r="8" spans="1:11" s="3" customFormat="1">
      <c r="A8" s="104"/>
      <c r="B8" s="104"/>
      <c r="C8" s="104"/>
      <c r="D8" s="42">
        <f>Титульный!$B$5-2</f>
        <v>2016</v>
      </c>
      <c r="E8" s="43" t="s">
        <v>73</v>
      </c>
      <c r="F8" s="42">
        <f>Титульный!$B$5-1</f>
        <v>2017</v>
      </c>
      <c r="G8" s="43" t="s">
        <v>73</v>
      </c>
      <c r="H8" s="42">
        <f>Титульный!$B$5</f>
        <v>2018</v>
      </c>
      <c r="I8" s="43" t="s">
        <v>73</v>
      </c>
      <c r="K8" s="56"/>
    </row>
    <row r="9" spans="1:11" s="3" customFormat="1">
      <c r="A9" s="104"/>
      <c r="B9" s="104"/>
      <c r="C9" s="104"/>
      <c r="D9" s="55" t="s">
        <v>26</v>
      </c>
      <c r="E9" s="55" t="s">
        <v>27</v>
      </c>
      <c r="F9" s="55" t="s">
        <v>26</v>
      </c>
      <c r="G9" s="55" t="s">
        <v>27</v>
      </c>
      <c r="H9" s="55" t="s">
        <v>26</v>
      </c>
      <c r="I9" s="55" t="s">
        <v>27</v>
      </c>
    </row>
    <row r="10" spans="1:11" ht="12.75" customHeight="1">
      <c r="A10" s="100" t="s">
        <v>176</v>
      </c>
      <c r="B10" s="101"/>
      <c r="C10" s="101"/>
      <c r="D10" s="101"/>
      <c r="E10" s="101"/>
      <c r="F10" s="101"/>
      <c r="G10" s="101"/>
      <c r="H10" s="101"/>
      <c r="I10" s="102"/>
    </row>
    <row r="11" spans="1:11" ht="12.75" customHeight="1">
      <c r="A11" s="54" t="s">
        <v>160</v>
      </c>
      <c r="B11" s="37" t="s">
        <v>161</v>
      </c>
      <c r="C11" s="36" t="s">
        <v>174</v>
      </c>
      <c r="D11" s="44"/>
      <c r="E11" s="44"/>
      <c r="F11" s="44"/>
      <c r="G11" s="44"/>
      <c r="H11" s="98">
        <f>'[23]0.1'!$L$20</f>
        <v>1290.9414737799716</v>
      </c>
      <c r="I11" s="103"/>
      <c r="K11" s="66" t="b">
        <f>ROUND([8]Лист1!$D$20,1)=ROUND(H11,1)</f>
        <v>1</v>
      </c>
    </row>
    <row r="12" spans="1:11" ht="12.75" customHeight="1">
      <c r="A12" s="54"/>
      <c r="B12" s="45" t="s">
        <v>177</v>
      </c>
      <c r="C12" s="36" t="s">
        <v>174</v>
      </c>
      <c r="D12" s="44"/>
      <c r="E12" s="44"/>
      <c r="F12" s="44"/>
      <c r="G12" s="44"/>
      <c r="H12" s="98">
        <f>'[23]2'!$G$181</f>
        <v>0</v>
      </c>
      <c r="I12" s="103"/>
    </row>
    <row r="13" spans="1:11" ht="12.75" customHeight="1">
      <c r="A13" s="54" t="s">
        <v>162</v>
      </c>
      <c r="B13" s="37" t="s">
        <v>163</v>
      </c>
      <c r="C13" s="36" t="s">
        <v>164</v>
      </c>
      <c r="D13" s="44"/>
      <c r="E13" s="44"/>
      <c r="F13" s="44"/>
      <c r="G13" s="44"/>
      <c r="H13" s="98" t="s">
        <v>192</v>
      </c>
      <c r="I13" s="103"/>
    </row>
    <row r="14" spans="1:11" ht="27.75" customHeight="1">
      <c r="A14" s="54" t="s">
        <v>165</v>
      </c>
      <c r="B14" s="37" t="s">
        <v>180</v>
      </c>
      <c r="C14" s="36" t="s">
        <v>51</v>
      </c>
      <c r="D14" s="44"/>
      <c r="E14" s="44"/>
      <c r="F14" s="44"/>
      <c r="G14" s="44"/>
      <c r="H14" s="44"/>
      <c r="I14" s="44"/>
    </row>
    <row r="15" spans="1:11" ht="26.25" customHeight="1">
      <c r="A15" s="54" t="s">
        <v>166</v>
      </c>
      <c r="B15" s="46" t="s">
        <v>52</v>
      </c>
      <c r="C15" s="36" t="s">
        <v>51</v>
      </c>
      <c r="D15" s="44"/>
      <c r="E15" s="44"/>
      <c r="F15" s="44"/>
      <c r="G15" s="44"/>
      <c r="H15" s="44"/>
      <c r="I15" s="44"/>
    </row>
    <row r="16" spans="1:11" ht="12.75" customHeight="1">
      <c r="A16" s="54" t="s">
        <v>167</v>
      </c>
      <c r="B16" s="46" t="s">
        <v>53</v>
      </c>
      <c r="C16" s="36" t="s">
        <v>51</v>
      </c>
      <c r="D16" s="44"/>
      <c r="E16" s="44"/>
      <c r="F16" s="44"/>
      <c r="G16" s="44"/>
      <c r="H16" s="44"/>
      <c r="I16" s="44"/>
    </row>
    <row r="17" spans="1:9" ht="12.75" customHeight="1">
      <c r="A17" s="54"/>
      <c r="B17" s="38" t="s">
        <v>54</v>
      </c>
      <c r="C17" s="36" t="s">
        <v>51</v>
      </c>
      <c r="D17" s="44"/>
      <c r="E17" s="44"/>
      <c r="F17" s="44"/>
      <c r="G17" s="44"/>
      <c r="H17" s="44"/>
      <c r="I17" s="44"/>
    </row>
    <row r="18" spans="1:9" ht="12.75" customHeight="1">
      <c r="A18" s="54"/>
      <c r="B18" s="38" t="s">
        <v>55</v>
      </c>
      <c r="C18" s="36" t="s">
        <v>51</v>
      </c>
      <c r="D18" s="44"/>
      <c r="E18" s="44"/>
      <c r="F18" s="44"/>
      <c r="G18" s="44"/>
      <c r="H18" s="44"/>
      <c r="I18" s="44"/>
    </row>
    <row r="19" spans="1:9" ht="12.75" customHeight="1">
      <c r="A19" s="54"/>
      <c r="B19" s="38" t="s">
        <v>56</v>
      </c>
      <c r="C19" s="36" t="s">
        <v>51</v>
      </c>
      <c r="D19" s="44"/>
      <c r="E19" s="44"/>
      <c r="F19" s="44"/>
      <c r="G19" s="44"/>
      <c r="H19" s="44"/>
      <c r="I19" s="44"/>
    </row>
    <row r="20" spans="1:9" ht="12.75" customHeight="1">
      <c r="A20" s="54"/>
      <c r="B20" s="38" t="s">
        <v>57</v>
      </c>
      <c r="C20" s="36" t="s">
        <v>51</v>
      </c>
      <c r="D20" s="44"/>
      <c r="E20" s="44"/>
      <c r="F20" s="44"/>
      <c r="G20" s="44"/>
      <c r="H20" s="44"/>
      <c r="I20" s="44"/>
    </row>
    <row r="21" spans="1:9" ht="12.75" customHeight="1">
      <c r="A21" s="54" t="s">
        <v>168</v>
      </c>
      <c r="B21" s="46" t="s">
        <v>58</v>
      </c>
      <c r="C21" s="36" t="s">
        <v>51</v>
      </c>
      <c r="D21" s="44"/>
      <c r="E21" s="44"/>
      <c r="F21" s="44"/>
      <c r="G21" s="44"/>
      <c r="H21" s="44"/>
      <c r="I21" s="44"/>
    </row>
    <row r="22" spans="1:9" ht="12.75" customHeight="1">
      <c r="A22" s="54" t="s">
        <v>169</v>
      </c>
      <c r="B22" s="37" t="s">
        <v>59</v>
      </c>
      <c r="C22" s="36" t="s">
        <v>36</v>
      </c>
      <c r="D22" s="44"/>
      <c r="E22" s="44"/>
      <c r="F22" s="44"/>
      <c r="G22" s="44"/>
      <c r="H22" s="44"/>
      <c r="I22" s="44"/>
    </row>
    <row r="23" spans="1:9" ht="25.5" customHeight="1">
      <c r="A23" s="54" t="s">
        <v>170</v>
      </c>
      <c r="B23" s="38" t="s">
        <v>60</v>
      </c>
      <c r="C23" s="54" t="s">
        <v>61</v>
      </c>
      <c r="D23" s="44"/>
      <c r="E23" s="44"/>
      <c r="F23" s="44"/>
      <c r="G23" s="44"/>
      <c r="H23" s="44"/>
      <c r="I23" s="44"/>
    </row>
    <row r="24" spans="1:9" ht="12.75" customHeight="1">
      <c r="A24" s="54" t="s">
        <v>171</v>
      </c>
      <c r="B24" s="46" t="s">
        <v>62</v>
      </c>
      <c r="C24" s="36" t="s">
        <v>51</v>
      </c>
      <c r="D24" s="44"/>
      <c r="E24" s="44"/>
      <c r="F24" s="44"/>
      <c r="G24" s="44"/>
      <c r="H24" s="44"/>
      <c r="I24" s="44"/>
    </row>
    <row r="25" spans="1:9" ht="12.75" customHeight="1">
      <c r="A25" s="54" t="s">
        <v>172</v>
      </c>
      <c r="B25" s="37" t="s">
        <v>63</v>
      </c>
      <c r="C25" s="36" t="s">
        <v>175</v>
      </c>
      <c r="D25" s="44"/>
      <c r="E25" s="44"/>
      <c r="F25" s="44"/>
      <c r="G25" s="44"/>
      <c r="H25" s="44"/>
      <c r="I25" s="44"/>
    </row>
    <row r="26" spans="1:9" ht="15" customHeight="1">
      <c r="A26" s="54"/>
      <c r="B26" s="38" t="s">
        <v>64</v>
      </c>
      <c r="C26" s="36" t="s">
        <v>175</v>
      </c>
      <c r="D26" s="44"/>
      <c r="E26" s="44"/>
      <c r="F26" s="44"/>
      <c r="G26" s="44"/>
      <c r="H26" s="44"/>
      <c r="I26" s="44"/>
    </row>
    <row r="27" spans="1:9">
      <c r="A27" s="54"/>
      <c r="B27" s="38" t="s">
        <v>65</v>
      </c>
      <c r="C27" s="36" t="s">
        <v>175</v>
      </c>
      <c r="D27" s="44"/>
      <c r="E27" s="44"/>
      <c r="F27" s="44"/>
      <c r="G27" s="44"/>
      <c r="H27" s="44"/>
      <c r="I27" s="44"/>
    </row>
    <row r="28" spans="1:9">
      <c r="A28" s="8"/>
      <c r="B28" s="33"/>
      <c r="C28" s="32"/>
      <c r="D28" s="33"/>
      <c r="E28" s="33"/>
      <c r="F28" s="33"/>
      <c r="G28" s="33"/>
      <c r="H28" s="33"/>
      <c r="I28" s="33"/>
    </row>
    <row r="29" spans="1:9">
      <c r="A29" s="94" t="s">
        <v>173</v>
      </c>
      <c r="B29" s="94"/>
      <c r="C29" s="94"/>
      <c r="D29" s="94"/>
      <c r="E29" s="94"/>
      <c r="F29" s="94"/>
      <c r="G29" s="94"/>
      <c r="H29" s="94"/>
      <c r="I29" s="94"/>
    </row>
    <row r="30" spans="1:9">
      <c r="A30" s="94" t="s">
        <v>178</v>
      </c>
      <c r="B30" s="94"/>
      <c r="C30" s="94"/>
      <c r="D30" s="94"/>
      <c r="E30" s="94"/>
      <c r="F30" s="94"/>
      <c r="G30" s="94"/>
      <c r="H30" s="94"/>
      <c r="I30" s="94"/>
    </row>
    <row r="31" spans="1:9">
      <c r="A31" s="94" t="s">
        <v>187</v>
      </c>
      <c r="B31" s="94"/>
      <c r="C31" s="94"/>
      <c r="D31" s="94"/>
      <c r="E31" s="94"/>
      <c r="F31" s="94"/>
      <c r="G31" s="94"/>
      <c r="H31" s="94"/>
      <c r="I31" s="94"/>
    </row>
    <row r="32" spans="1:9" ht="36" customHeight="1">
      <c r="A32" s="97" t="s">
        <v>197</v>
      </c>
      <c r="B32" s="97"/>
      <c r="C32" s="97"/>
      <c r="D32" s="97"/>
      <c r="E32" s="97"/>
      <c r="F32" s="97"/>
      <c r="G32" s="97"/>
      <c r="H32" s="97"/>
      <c r="I32" s="97"/>
    </row>
  </sheetData>
  <mergeCells count="16">
    <mergeCell ref="A31:I31"/>
    <mergeCell ref="A32:I32"/>
    <mergeCell ref="A29:I29"/>
    <mergeCell ref="A30:I30"/>
    <mergeCell ref="A10:I10"/>
    <mergeCell ref="H11:I11"/>
    <mergeCell ref="H12:I12"/>
    <mergeCell ref="H13:I13"/>
    <mergeCell ref="A4:I4"/>
    <mergeCell ref="A5:I5"/>
    <mergeCell ref="A7:A9"/>
    <mergeCell ref="B7:B9"/>
    <mergeCell ref="C7:C9"/>
    <mergeCell ref="D7:E7"/>
    <mergeCell ref="F7:G7"/>
    <mergeCell ref="H7:I7"/>
  </mergeCells>
  <conditionalFormatting sqref="K11">
    <cfRule type="containsText" dxfId="43" priority="1" operator="containsText" text="ложь">
      <formula>NOT(ISERROR(SEARCH("ложь",K11)))</formula>
    </cfRule>
    <cfRule type="containsText" dxfId="42" priority="2" operator="containsText" text="истина">
      <formula>NOT(ISERROR(SEARCH("истина",K11)))</formula>
    </cfRule>
  </conditionalFormatting>
  <pageMargins left="0.70866141732283472" right="0.70866141732283472" top="0.74803149606299213" bottom="0.74803149606299213" header="0.31496062992125984" footer="0.31496062992125984"/>
  <pageSetup paperSize="9" scale="4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I52"/>
  <sheetViews>
    <sheetView zoomScaleNormal="100" workbookViewId="0">
      <pane xSplit="3" ySplit="9" topLeftCell="D10" activePane="bottomRight" state="frozen"/>
      <selection sqref="A1:XFD1048576"/>
      <selection pane="topRight" sqref="A1:XFD1048576"/>
      <selection pane="bottomLeft" sqref="A1:XFD1048576"/>
      <selection pane="bottomRight" activeCell="F12" sqref="F12"/>
    </sheetView>
  </sheetViews>
  <sheetFormatPr defaultRowHeight="12.75"/>
  <cols>
    <col min="1" max="1" width="6.7109375" style="32" customWidth="1"/>
    <col min="2" max="2" width="56.42578125" style="33" customWidth="1"/>
    <col min="3" max="3" width="12.7109375" style="32" customWidth="1"/>
    <col min="4" max="6" width="23.5703125" style="33" customWidth="1"/>
    <col min="7" max="8" width="11.7109375" style="33" bestFit="1" customWidth="1"/>
    <col min="9" max="251" width="9.140625" style="33"/>
    <col min="252" max="252" width="6.7109375" style="33" customWidth="1"/>
    <col min="253" max="257" width="9.140625" style="33"/>
    <col min="258" max="258" width="12.42578125" style="33" bestFit="1" customWidth="1"/>
    <col min="259" max="261" width="20.7109375" style="33" customWidth="1"/>
    <col min="262" max="262" width="9.85546875" style="33" customWidth="1"/>
    <col min="263" max="507" width="9.140625" style="33"/>
    <col min="508" max="508" width="6.7109375" style="33" customWidth="1"/>
    <col min="509" max="513" width="9.140625" style="33"/>
    <col min="514" max="514" width="12.42578125" style="33" bestFit="1" customWidth="1"/>
    <col min="515" max="517" width="20.7109375" style="33" customWidth="1"/>
    <col min="518" max="518" width="9.85546875" style="33" customWidth="1"/>
    <col min="519" max="763" width="9.140625" style="33"/>
    <col min="764" max="764" width="6.7109375" style="33" customWidth="1"/>
    <col min="765" max="769" width="9.140625" style="33"/>
    <col min="770" max="770" width="12.42578125" style="33" bestFit="1" customWidth="1"/>
    <col min="771" max="773" width="20.7109375" style="33" customWidth="1"/>
    <col min="774" max="774" width="9.85546875" style="33" customWidth="1"/>
    <col min="775" max="1019" width="9.140625" style="33"/>
    <col min="1020" max="1020" width="6.7109375" style="33" customWidth="1"/>
    <col min="1021" max="1025" width="9.140625" style="33"/>
    <col min="1026" max="1026" width="12.42578125" style="33" bestFit="1" customWidth="1"/>
    <col min="1027" max="1029" width="20.7109375" style="33" customWidth="1"/>
    <col min="1030" max="1030" width="9.85546875" style="33" customWidth="1"/>
    <col min="1031" max="1275" width="9.140625" style="33"/>
    <col min="1276" max="1276" width="6.7109375" style="33" customWidth="1"/>
    <col min="1277" max="1281" width="9.140625" style="33"/>
    <col min="1282" max="1282" width="12.42578125" style="33" bestFit="1" customWidth="1"/>
    <col min="1283" max="1285" width="20.7109375" style="33" customWidth="1"/>
    <col min="1286" max="1286" width="9.85546875" style="33" customWidth="1"/>
    <col min="1287" max="1531" width="9.140625" style="33"/>
    <col min="1532" max="1532" width="6.7109375" style="33" customWidth="1"/>
    <col min="1533" max="1537" width="9.140625" style="33"/>
    <col min="1538" max="1538" width="12.42578125" style="33" bestFit="1" customWidth="1"/>
    <col min="1539" max="1541" width="20.7109375" style="33" customWidth="1"/>
    <col min="1542" max="1542" width="9.85546875" style="33" customWidth="1"/>
    <col min="1543" max="1787" width="9.140625" style="33"/>
    <col min="1788" max="1788" width="6.7109375" style="33" customWidth="1"/>
    <col min="1789" max="1793" width="9.140625" style="33"/>
    <col min="1794" max="1794" width="12.42578125" style="33" bestFit="1" customWidth="1"/>
    <col min="1795" max="1797" width="20.7109375" style="33" customWidth="1"/>
    <col min="1798" max="1798" width="9.85546875" style="33" customWidth="1"/>
    <col min="1799" max="2043" width="9.140625" style="33"/>
    <col min="2044" max="2044" width="6.7109375" style="33" customWidth="1"/>
    <col min="2045" max="2049" width="9.140625" style="33"/>
    <col min="2050" max="2050" width="12.42578125" style="33" bestFit="1" customWidth="1"/>
    <col min="2051" max="2053" width="20.7109375" style="33" customWidth="1"/>
    <col min="2054" max="2054" width="9.85546875" style="33" customWidth="1"/>
    <col min="2055" max="2299" width="9.140625" style="33"/>
    <col min="2300" max="2300" width="6.7109375" style="33" customWidth="1"/>
    <col min="2301" max="2305" width="9.140625" style="33"/>
    <col min="2306" max="2306" width="12.42578125" style="33" bestFit="1" customWidth="1"/>
    <col min="2307" max="2309" width="20.7109375" style="33" customWidth="1"/>
    <col min="2310" max="2310" width="9.85546875" style="33" customWidth="1"/>
    <col min="2311" max="2555" width="9.140625" style="33"/>
    <col min="2556" max="2556" width="6.7109375" style="33" customWidth="1"/>
    <col min="2557" max="2561" width="9.140625" style="33"/>
    <col min="2562" max="2562" width="12.42578125" style="33" bestFit="1" customWidth="1"/>
    <col min="2563" max="2565" width="20.7109375" style="33" customWidth="1"/>
    <col min="2566" max="2566" width="9.85546875" style="33" customWidth="1"/>
    <col min="2567" max="2811" width="9.140625" style="33"/>
    <col min="2812" max="2812" width="6.7109375" style="33" customWidth="1"/>
    <col min="2813" max="2817" width="9.140625" style="33"/>
    <col min="2818" max="2818" width="12.42578125" style="33" bestFit="1" customWidth="1"/>
    <col min="2819" max="2821" width="20.7109375" style="33" customWidth="1"/>
    <col min="2822" max="2822" width="9.85546875" style="33" customWidth="1"/>
    <col min="2823" max="3067" width="9.140625" style="33"/>
    <col min="3068" max="3068" width="6.7109375" style="33" customWidth="1"/>
    <col min="3069" max="3073" width="9.140625" style="33"/>
    <col min="3074" max="3074" width="12.42578125" style="33" bestFit="1" customWidth="1"/>
    <col min="3075" max="3077" width="20.7109375" style="33" customWidth="1"/>
    <col min="3078" max="3078" width="9.85546875" style="33" customWidth="1"/>
    <col min="3079" max="3323" width="9.140625" style="33"/>
    <col min="3324" max="3324" width="6.7109375" style="33" customWidth="1"/>
    <col min="3325" max="3329" width="9.140625" style="33"/>
    <col min="3330" max="3330" width="12.42578125" style="33" bestFit="1" customWidth="1"/>
    <col min="3331" max="3333" width="20.7109375" style="33" customWidth="1"/>
    <col min="3334" max="3334" width="9.85546875" style="33" customWidth="1"/>
    <col min="3335" max="3579" width="9.140625" style="33"/>
    <col min="3580" max="3580" width="6.7109375" style="33" customWidth="1"/>
    <col min="3581" max="3585" width="9.140625" style="33"/>
    <col min="3586" max="3586" width="12.42578125" style="33" bestFit="1" customWidth="1"/>
    <col min="3587" max="3589" width="20.7109375" style="33" customWidth="1"/>
    <col min="3590" max="3590" width="9.85546875" style="33" customWidth="1"/>
    <col min="3591" max="3835" width="9.140625" style="33"/>
    <col min="3836" max="3836" width="6.7109375" style="33" customWidth="1"/>
    <col min="3837" max="3841" width="9.140625" style="33"/>
    <col min="3842" max="3842" width="12.42578125" style="33" bestFit="1" customWidth="1"/>
    <col min="3843" max="3845" width="20.7109375" style="33" customWidth="1"/>
    <col min="3846" max="3846" width="9.85546875" style="33" customWidth="1"/>
    <col min="3847" max="4091" width="9.140625" style="33"/>
    <col min="4092" max="4092" width="6.7109375" style="33" customWidth="1"/>
    <col min="4093" max="4097" width="9.140625" style="33"/>
    <col min="4098" max="4098" width="12.42578125" style="33" bestFit="1" customWidth="1"/>
    <col min="4099" max="4101" width="20.7109375" style="33" customWidth="1"/>
    <col min="4102" max="4102" width="9.85546875" style="33" customWidth="1"/>
    <col min="4103" max="4347" width="9.140625" style="33"/>
    <col min="4348" max="4348" width="6.7109375" style="33" customWidth="1"/>
    <col min="4349" max="4353" width="9.140625" style="33"/>
    <col min="4354" max="4354" width="12.42578125" style="33" bestFit="1" customWidth="1"/>
    <col min="4355" max="4357" width="20.7109375" style="33" customWidth="1"/>
    <col min="4358" max="4358" width="9.85546875" style="33" customWidth="1"/>
    <col min="4359" max="4603" width="9.140625" style="33"/>
    <col min="4604" max="4604" width="6.7109375" style="33" customWidth="1"/>
    <col min="4605" max="4609" width="9.140625" style="33"/>
    <col min="4610" max="4610" width="12.42578125" style="33" bestFit="1" customWidth="1"/>
    <col min="4611" max="4613" width="20.7109375" style="33" customWidth="1"/>
    <col min="4614" max="4614" width="9.85546875" style="33" customWidth="1"/>
    <col min="4615" max="4859" width="9.140625" style="33"/>
    <col min="4860" max="4860" width="6.7109375" style="33" customWidth="1"/>
    <col min="4861" max="4865" width="9.140625" style="33"/>
    <col min="4866" max="4866" width="12.42578125" style="33" bestFit="1" customWidth="1"/>
    <col min="4867" max="4869" width="20.7109375" style="33" customWidth="1"/>
    <col min="4870" max="4870" width="9.85546875" style="33" customWidth="1"/>
    <col min="4871" max="5115" width="9.140625" style="33"/>
    <col min="5116" max="5116" width="6.7109375" style="33" customWidth="1"/>
    <col min="5117" max="5121" width="9.140625" style="33"/>
    <col min="5122" max="5122" width="12.42578125" style="33" bestFit="1" customWidth="1"/>
    <col min="5123" max="5125" width="20.7109375" style="33" customWidth="1"/>
    <col min="5126" max="5126" width="9.85546875" style="33" customWidth="1"/>
    <col min="5127" max="5371" width="9.140625" style="33"/>
    <col min="5372" max="5372" width="6.7109375" style="33" customWidth="1"/>
    <col min="5373" max="5377" width="9.140625" style="33"/>
    <col min="5378" max="5378" width="12.42578125" style="33" bestFit="1" customWidth="1"/>
    <col min="5379" max="5381" width="20.7109375" style="33" customWidth="1"/>
    <col min="5382" max="5382" width="9.85546875" style="33" customWidth="1"/>
    <col min="5383" max="5627" width="9.140625" style="33"/>
    <col min="5628" max="5628" width="6.7109375" style="33" customWidth="1"/>
    <col min="5629" max="5633" width="9.140625" style="33"/>
    <col min="5634" max="5634" width="12.42578125" style="33" bestFit="1" customWidth="1"/>
    <col min="5635" max="5637" width="20.7109375" style="33" customWidth="1"/>
    <col min="5638" max="5638" width="9.85546875" style="33" customWidth="1"/>
    <col min="5639" max="5883" width="9.140625" style="33"/>
    <col min="5884" max="5884" width="6.7109375" style="33" customWidth="1"/>
    <col min="5885" max="5889" width="9.140625" style="33"/>
    <col min="5890" max="5890" width="12.42578125" style="33" bestFit="1" customWidth="1"/>
    <col min="5891" max="5893" width="20.7109375" style="33" customWidth="1"/>
    <col min="5894" max="5894" width="9.85546875" style="33" customWidth="1"/>
    <col min="5895" max="6139" width="9.140625" style="33"/>
    <col min="6140" max="6140" width="6.7109375" style="33" customWidth="1"/>
    <col min="6141" max="6145" width="9.140625" style="33"/>
    <col min="6146" max="6146" width="12.42578125" style="33" bestFit="1" customWidth="1"/>
    <col min="6147" max="6149" width="20.7109375" style="33" customWidth="1"/>
    <col min="6150" max="6150" width="9.85546875" style="33" customWidth="1"/>
    <col min="6151" max="6395" width="9.140625" style="33"/>
    <col min="6396" max="6396" width="6.7109375" style="33" customWidth="1"/>
    <col min="6397" max="6401" width="9.140625" style="33"/>
    <col min="6402" max="6402" width="12.42578125" style="33" bestFit="1" customWidth="1"/>
    <col min="6403" max="6405" width="20.7109375" style="33" customWidth="1"/>
    <col min="6406" max="6406" width="9.85546875" style="33" customWidth="1"/>
    <col min="6407" max="6651" width="9.140625" style="33"/>
    <col min="6652" max="6652" width="6.7109375" style="33" customWidth="1"/>
    <col min="6653" max="6657" width="9.140625" style="33"/>
    <col min="6658" max="6658" width="12.42578125" style="33" bestFit="1" customWidth="1"/>
    <col min="6659" max="6661" width="20.7109375" style="33" customWidth="1"/>
    <col min="6662" max="6662" width="9.85546875" style="33" customWidth="1"/>
    <col min="6663" max="6907" width="9.140625" style="33"/>
    <col min="6908" max="6908" width="6.7109375" style="33" customWidth="1"/>
    <col min="6909" max="6913" width="9.140625" style="33"/>
    <col min="6914" max="6914" width="12.42578125" style="33" bestFit="1" customWidth="1"/>
    <col min="6915" max="6917" width="20.7109375" style="33" customWidth="1"/>
    <col min="6918" max="6918" width="9.85546875" style="33" customWidth="1"/>
    <col min="6919" max="7163" width="9.140625" style="33"/>
    <col min="7164" max="7164" width="6.7109375" style="33" customWidth="1"/>
    <col min="7165" max="7169" width="9.140625" style="33"/>
    <col min="7170" max="7170" width="12.42578125" style="33" bestFit="1" customWidth="1"/>
    <col min="7171" max="7173" width="20.7109375" style="33" customWidth="1"/>
    <col min="7174" max="7174" width="9.85546875" style="33" customWidth="1"/>
    <col min="7175" max="7419" width="9.140625" style="33"/>
    <col min="7420" max="7420" width="6.7109375" style="33" customWidth="1"/>
    <col min="7421" max="7425" width="9.140625" style="33"/>
    <col min="7426" max="7426" width="12.42578125" style="33" bestFit="1" customWidth="1"/>
    <col min="7427" max="7429" width="20.7109375" style="33" customWidth="1"/>
    <col min="7430" max="7430" width="9.85546875" style="33" customWidth="1"/>
    <col min="7431" max="7675" width="9.140625" style="33"/>
    <col min="7676" max="7676" width="6.7109375" style="33" customWidth="1"/>
    <col min="7677" max="7681" width="9.140625" style="33"/>
    <col min="7682" max="7682" width="12.42578125" style="33" bestFit="1" customWidth="1"/>
    <col min="7683" max="7685" width="20.7109375" style="33" customWidth="1"/>
    <col min="7686" max="7686" width="9.85546875" style="33" customWidth="1"/>
    <col min="7687" max="7931" width="9.140625" style="33"/>
    <col min="7932" max="7932" width="6.7109375" style="33" customWidth="1"/>
    <col min="7933" max="7937" width="9.140625" style="33"/>
    <col min="7938" max="7938" width="12.42578125" style="33" bestFit="1" customWidth="1"/>
    <col min="7939" max="7941" width="20.7109375" style="33" customWidth="1"/>
    <col min="7942" max="7942" width="9.85546875" style="33" customWidth="1"/>
    <col min="7943" max="8187" width="9.140625" style="33"/>
    <col min="8188" max="8188" width="6.7109375" style="33" customWidth="1"/>
    <col min="8189" max="8193" width="9.140625" style="33"/>
    <col min="8194" max="8194" width="12.42578125" style="33" bestFit="1" customWidth="1"/>
    <col min="8195" max="8197" width="20.7109375" style="33" customWidth="1"/>
    <col min="8198" max="8198" width="9.85546875" style="33" customWidth="1"/>
    <col min="8199" max="8443" width="9.140625" style="33"/>
    <col min="8444" max="8444" width="6.7109375" style="33" customWidth="1"/>
    <col min="8445" max="8449" width="9.140625" style="33"/>
    <col min="8450" max="8450" width="12.42578125" style="33" bestFit="1" customWidth="1"/>
    <col min="8451" max="8453" width="20.7109375" style="33" customWidth="1"/>
    <col min="8454" max="8454" width="9.85546875" style="33" customWidth="1"/>
    <col min="8455" max="8699" width="9.140625" style="33"/>
    <col min="8700" max="8700" width="6.7109375" style="33" customWidth="1"/>
    <col min="8701" max="8705" width="9.140625" style="33"/>
    <col min="8706" max="8706" width="12.42578125" style="33" bestFit="1" customWidth="1"/>
    <col min="8707" max="8709" width="20.7109375" style="33" customWidth="1"/>
    <col min="8710" max="8710" width="9.85546875" style="33" customWidth="1"/>
    <col min="8711" max="8955" width="9.140625" style="33"/>
    <col min="8956" max="8956" width="6.7109375" style="33" customWidth="1"/>
    <col min="8957" max="8961" width="9.140625" style="33"/>
    <col min="8962" max="8962" width="12.42578125" style="33" bestFit="1" customWidth="1"/>
    <col min="8963" max="8965" width="20.7109375" style="33" customWidth="1"/>
    <col min="8966" max="8966" width="9.85546875" style="33" customWidth="1"/>
    <col min="8967" max="9211" width="9.140625" style="33"/>
    <col min="9212" max="9212" width="6.7109375" style="33" customWidth="1"/>
    <col min="9213" max="9217" width="9.140625" style="33"/>
    <col min="9218" max="9218" width="12.42578125" style="33" bestFit="1" customWidth="1"/>
    <col min="9219" max="9221" width="20.7109375" style="33" customWidth="1"/>
    <col min="9222" max="9222" width="9.85546875" style="33" customWidth="1"/>
    <col min="9223" max="9467" width="9.140625" style="33"/>
    <col min="9468" max="9468" width="6.7109375" style="33" customWidth="1"/>
    <col min="9469" max="9473" width="9.140625" style="33"/>
    <col min="9474" max="9474" width="12.42578125" style="33" bestFit="1" customWidth="1"/>
    <col min="9475" max="9477" width="20.7109375" style="33" customWidth="1"/>
    <col min="9478" max="9478" width="9.85546875" style="33" customWidth="1"/>
    <col min="9479" max="9723" width="9.140625" style="33"/>
    <col min="9724" max="9724" width="6.7109375" style="33" customWidth="1"/>
    <col min="9725" max="9729" width="9.140625" style="33"/>
    <col min="9730" max="9730" width="12.42578125" style="33" bestFit="1" customWidth="1"/>
    <col min="9731" max="9733" width="20.7109375" style="33" customWidth="1"/>
    <col min="9734" max="9734" width="9.85546875" style="33" customWidth="1"/>
    <col min="9735" max="9979" width="9.140625" style="33"/>
    <col min="9980" max="9980" width="6.7109375" style="33" customWidth="1"/>
    <col min="9981" max="9985" width="9.140625" style="33"/>
    <col min="9986" max="9986" width="12.42578125" style="33" bestFit="1" customWidth="1"/>
    <col min="9987" max="9989" width="20.7109375" style="33" customWidth="1"/>
    <col min="9990" max="9990" width="9.85546875" style="33" customWidth="1"/>
    <col min="9991" max="10235" width="9.140625" style="33"/>
    <col min="10236" max="10236" width="6.7109375" style="33" customWidth="1"/>
    <col min="10237" max="10241" width="9.140625" style="33"/>
    <col min="10242" max="10242" width="12.42578125" style="33" bestFit="1" customWidth="1"/>
    <col min="10243" max="10245" width="20.7109375" style="33" customWidth="1"/>
    <col min="10246" max="10246" width="9.85546875" style="33" customWidth="1"/>
    <col min="10247" max="10491" width="9.140625" style="33"/>
    <col min="10492" max="10492" width="6.7109375" style="33" customWidth="1"/>
    <col min="10493" max="10497" width="9.140625" style="33"/>
    <col min="10498" max="10498" width="12.42578125" style="33" bestFit="1" customWidth="1"/>
    <col min="10499" max="10501" width="20.7109375" style="33" customWidth="1"/>
    <col min="10502" max="10502" width="9.85546875" style="33" customWidth="1"/>
    <col min="10503" max="10747" width="9.140625" style="33"/>
    <col min="10748" max="10748" width="6.7109375" style="33" customWidth="1"/>
    <col min="10749" max="10753" width="9.140625" style="33"/>
    <col min="10754" max="10754" width="12.42578125" style="33" bestFit="1" customWidth="1"/>
    <col min="10755" max="10757" width="20.7109375" style="33" customWidth="1"/>
    <col min="10758" max="10758" width="9.85546875" style="33" customWidth="1"/>
    <col min="10759" max="11003" width="9.140625" style="33"/>
    <col min="11004" max="11004" width="6.7109375" style="33" customWidth="1"/>
    <col min="11005" max="11009" width="9.140625" style="33"/>
    <col min="11010" max="11010" width="12.42578125" style="33" bestFit="1" customWidth="1"/>
    <col min="11011" max="11013" width="20.7109375" style="33" customWidth="1"/>
    <col min="11014" max="11014" width="9.85546875" style="33" customWidth="1"/>
    <col min="11015" max="11259" width="9.140625" style="33"/>
    <col min="11260" max="11260" width="6.7109375" style="33" customWidth="1"/>
    <col min="11261" max="11265" width="9.140625" style="33"/>
    <col min="11266" max="11266" width="12.42578125" style="33" bestFit="1" customWidth="1"/>
    <col min="11267" max="11269" width="20.7109375" style="33" customWidth="1"/>
    <col min="11270" max="11270" width="9.85546875" style="33" customWidth="1"/>
    <col min="11271" max="11515" width="9.140625" style="33"/>
    <col min="11516" max="11516" width="6.7109375" style="33" customWidth="1"/>
    <col min="11517" max="11521" width="9.140625" style="33"/>
    <col min="11522" max="11522" width="12.42578125" style="33" bestFit="1" customWidth="1"/>
    <col min="11523" max="11525" width="20.7109375" style="33" customWidth="1"/>
    <col min="11526" max="11526" width="9.85546875" style="33" customWidth="1"/>
    <col min="11527" max="11771" width="9.140625" style="33"/>
    <col min="11772" max="11772" width="6.7109375" style="33" customWidth="1"/>
    <col min="11773" max="11777" width="9.140625" style="33"/>
    <col min="11778" max="11778" width="12.42578125" style="33" bestFit="1" customWidth="1"/>
    <col min="11779" max="11781" width="20.7109375" style="33" customWidth="1"/>
    <col min="11782" max="11782" width="9.85546875" style="33" customWidth="1"/>
    <col min="11783" max="12027" width="9.140625" style="33"/>
    <col min="12028" max="12028" width="6.7109375" style="33" customWidth="1"/>
    <col min="12029" max="12033" width="9.140625" style="33"/>
    <col min="12034" max="12034" width="12.42578125" style="33" bestFit="1" customWidth="1"/>
    <col min="12035" max="12037" width="20.7109375" style="33" customWidth="1"/>
    <col min="12038" max="12038" width="9.85546875" style="33" customWidth="1"/>
    <col min="12039" max="12283" width="9.140625" style="33"/>
    <col min="12284" max="12284" width="6.7109375" style="33" customWidth="1"/>
    <col min="12285" max="12289" width="9.140625" style="33"/>
    <col min="12290" max="12290" width="12.42578125" style="33" bestFit="1" customWidth="1"/>
    <col min="12291" max="12293" width="20.7109375" style="33" customWidth="1"/>
    <col min="12294" max="12294" width="9.85546875" style="33" customWidth="1"/>
    <col min="12295" max="12539" width="9.140625" style="33"/>
    <col min="12540" max="12540" width="6.7109375" style="33" customWidth="1"/>
    <col min="12541" max="12545" width="9.140625" style="33"/>
    <col min="12546" max="12546" width="12.42578125" style="33" bestFit="1" customWidth="1"/>
    <col min="12547" max="12549" width="20.7109375" style="33" customWidth="1"/>
    <col min="12550" max="12550" width="9.85546875" style="33" customWidth="1"/>
    <col min="12551" max="12795" width="9.140625" style="33"/>
    <col min="12796" max="12796" width="6.7109375" style="33" customWidth="1"/>
    <col min="12797" max="12801" width="9.140625" style="33"/>
    <col min="12802" max="12802" width="12.42578125" style="33" bestFit="1" customWidth="1"/>
    <col min="12803" max="12805" width="20.7109375" style="33" customWidth="1"/>
    <col min="12806" max="12806" width="9.85546875" style="33" customWidth="1"/>
    <col min="12807" max="13051" width="9.140625" style="33"/>
    <col min="13052" max="13052" width="6.7109375" style="33" customWidth="1"/>
    <col min="13053" max="13057" width="9.140625" style="33"/>
    <col min="13058" max="13058" width="12.42578125" style="33" bestFit="1" customWidth="1"/>
    <col min="13059" max="13061" width="20.7109375" style="33" customWidth="1"/>
    <col min="13062" max="13062" width="9.85546875" style="33" customWidth="1"/>
    <col min="13063" max="13307" width="9.140625" style="33"/>
    <col min="13308" max="13308" width="6.7109375" style="33" customWidth="1"/>
    <col min="13309" max="13313" width="9.140625" style="33"/>
    <col min="13314" max="13314" width="12.42578125" style="33" bestFit="1" customWidth="1"/>
    <col min="13315" max="13317" width="20.7109375" style="33" customWidth="1"/>
    <col min="13318" max="13318" width="9.85546875" style="33" customWidth="1"/>
    <col min="13319" max="13563" width="9.140625" style="33"/>
    <col min="13564" max="13564" width="6.7109375" style="33" customWidth="1"/>
    <col min="13565" max="13569" width="9.140625" style="33"/>
    <col min="13570" max="13570" width="12.42578125" style="33" bestFit="1" customWidth="1"/>
    <col min="13571" max="13573" width="20.7109375" style="33" customWidth="1"/>
    <col min="13574" max="13574" width="9.85546875" style="33" customWidth="1"/>
    <col min="13575" max="13819" width="9.140625" style="33"/>
    <col min="13820" max="13820" width="6.7109375" style="33" customWidth="1"/>
    <col min="13821" max="13825" width="9.140625" style="33"/>
    <col min="13826" max="13826" width="12.42578125" style="33" bestFit="1" customWidth="1"/>
    <col min="13827" max="13829" width="20.7109375" style="33" customWidth="1"/>
    <col min="13830" max="13830" width="9.85546875" style="33" customWidth="1"/>
    <col min="13831" max="14075" width="9.140625" style="33"/>
    <col min="14076" max="14076" width="6.7109375" style="33" customWidth="1"/>
    <col min="14077" max="14081" width="9.140625" style="33"/>
    <col min="14082" max="14082" width="12.42578125" style="33" bestFit="1" customWidth="1"/>
    <col min="14083" max="14085" width="20.7109375" style="33" customWidth="1"/>
    <col min="14086" max="14086" width="9.85546875" style="33" customWidth="1"/>
    <col min="14087" max="14331" width="9.140625" style="33"/>
    <col min="14332" max="14332" width="6.7109375" style="33" customWidth="1"/>
    <col min="14333" max="14337" width="9.140625" style="33"/>
    <col min="14338" max="14338" width="12.42578125" style="33" bestFit="1" customWidth="1"/>
    <col min="14339" max="14341" width="20.7109375" style="33" customWidth="1"/>
    <col min="14342" max="14342" width="9.85546875" style="33" customWidth="1"/>
    <col min="14343" max="14587" width="9.140625" style="33"/>
    <col min="14588" max="14588" width="6.7109375" style="33" customWidth="1"/>
    <col min="14589" max="14593" width="9.140625" style="33"/>
    <col min="14594" max="14594" width="12.42578125" style="33" bestFit="1" customWidth="1"/>
    <col min="14595" max="14597" width="20.7109375" style="33" customWidth="1"/>
    <col min="14598" max="14598" width="9.85546875" style="33" customWidth="1"/>
    <col min="14599" max="14843" width="9.140625" style="33"/>
    <col min="14844" max="14844" width="6.7109375" style="33" customWidth="1"/>
    <col min="14845" max="14849" width="9.140625" style="33"/>
    <col min="14850" max="14850" width="12.42578125" style="33" bestFit="1" customWidth="1"/>
    <col min="14851" max="14853" width="20.7109375" style="33" customWidth="1"/>
    <col min="14854" max="14854" width="9.85546875" style="33" customWidth="1"/>
    <col min="14855" max="15099" width="9.140625" style="33"/>
    <col min="15100" max="15100" width="6.7109375" style="33" customWidth="1"/>
    <col min="15101" max="15105" width="9.140625" style="33"/>
    <col min="15106" max="15106" width="12.42578125" style="33" bestFit="1" customWidth="1"/>
    <col min="15107" max="15109" width="20.7109375" style="33" customWidth="1"/>
    <col min="15110" max="15110" width="9.85546875" style="33" customWidth="1"/>
    <col min="15111" max="15355" width="9.140625" style="33"/>
    <col min="15356" max="15356" width="6.7109375" style="33" customWidth="1"/>
    <col min="15357" max="15361" width="9.140625" style="33"/>
    <col min="15362" max="15362" width="12.42578125" style="33" bestFit="1" customWidth="1"/>
    <col min="15363" max="15365" width="20.7109375" style="33" customWidth="1"/>
    <col min="15366" max="15366" width="9.85546875" style="33" customWidth="1"/>
    <col min="15367" max="15611" width="9.140625" style="33"/>
    <col min="15612" max="15612" width="6.7109375" style="33" customWidth="1"/>
    <col min="15613" max="15617" width="9.140625" style="33"/>
    <col min="15618" max="15618" width="12.42578125" style="33" bestFit="1" customWidth="1"/>
    <col min="15619" max="15621" width="20.7109375" style="33" customWidth="1"/>
    <col min="15622" max="15622" width="9.85546875" style="33" customWidth="1"/>
    <col min="15623" max="15867" width="9.140625" style="33"/>
    <col min="15868" max="15868" width="6.7109375" style="33" customWidth="1"/>
    <col min="15869" max="15873" width="9.140625" style="33"/>
    <col min="15874" max="15874" width="12.42578125" style="33" bestFit="1" customWidth="1"/>
    <col min="15875" max="15877" width="20.7109375" style="33" customWidth="1"/>
    <col min="15878" max="15878" width="9.85546875" style="33" customWidth="1"/>
    <col min="15879" max="16123" width="9.140625" style="33"/>
    <col min="16124" max="16124" width="6.7109375" style="33" customWidth="1"/>
    <col min="16125" max="16129" width="9.140625" style="33"/>
    <col min="16130" max="16130" width="12.42578125" style="33" bestFit="1" customWidth="1"/>
    <col min="16131" max="16133" width="20.7109375" style="33" customWidth="1"/>
    <col min="16134" max="16134" width="9.85546875" style="33" customWidth="1"/>
    <col min="16135" max="16384" width="9.140625" style="33"/>
  </cols>
  <sheetData>
    <row r="1" spans="1:6">
      <c r="F1" s="34" t="s">
        <v>182</v>
      </c>
    </row>
    <row r="2" spans="1:6">
      <c r="F2" s="34" t="s">
        <v>82</v>
      </c>
    </row>
    <row r="4" spans="1:6">
      <c r="A4" s="95" t="s">
        <v>43</v>
      </c>
      <c r="B4" s="95"/>
      <c r="C4" s="95"/>
      <c r="D4" s="95"/>
      <c r="E4" s="95"/>
      <c r="F4" s="95"/>
    </row>
    <row r="5" spans="1:6">
      <c r="A5" s="95" t="str">
        <f>Титульный!$C$11</f>
        <v>Челябинская ТЭЦ-1 без ДПМ/НВ</v>
      </c>
      <c r="B5" s="95"/>
      <c r="C5" s="95"/>
      <c r="D5" s="95"/>
      <c r="E5" s="95"/>
      <c r="F5" s="95"/>
    </row>
    <row r="6" spans="1:6">
      <c r="A6" s="49"/>
      <c r="B6" s="49"/>
      <c r="C6" s="49"/>
      <c r="D6" s="49"/>
      <c r="E6" s="49"/>
      <c r="F6" s="49"/>
    </row>
    <row r="7" spans="1:6" s="8" customFormat="1" ht="38.25">
      <c r="A7" s="96" t="s">
        <v>2</v>
      </c>
      <c r="B7" s="96" t="s">
        <v>13</v>
      </c>
      <c r="C7" s="96" t="s">
        <v>14</v>
      </c>
      <c r="D7" s="50" t="s">
        <v>155</v>
      </c>
      <c r="E7" s="50" t="s">
        <v>156</v>
      </c>
      <c r="F7" s="50" t="s">
        <v>157</v>
      </c>
    </row>
    <row r="8" spans="1:6" s="8" customFormat="1">
      <c r="A8" s="96"/>
      <c r="B8" s="96"/>
      <c r="C8" s="96"/>
      <c r="D8" s="50">
        <f>Титульный!$B$5-2</f>
        <v>2016</v>
      </c>
      <c r="E8" s="50">
        <f>Титульный!$B$5-1</f>
        <v>2017</v>
      </c>
      <c r="F8" s="50">
        <f>Титульный!$B$5</f>
        <v>2018</v>
      </c>
    </row>
    <row r="9" spans="1:6" s="8" customFormat="1">
      <c r="A9" s="96"/>
      <c r="B9" s="96"/>
      <c r="C9" s="96"/>
      <c r="D9" s="50" t="s">
        <v>73</v>
      </c>
      <c r="E9" s="50" t="s">
        <v>73</v>
      </c>
      <c r="F9" s="50" t="s">
        <v>73</v>
      </c>
    </row>
    <row r="10" spans="1:6">
      <c r="A10" s="36" t="s">
        <v>94</v>
      </c>
      <c r="B10" s="37" t="s">
        <v>37</v>
      </c>
      <c r="C10" s="36" t="s">
        <v>39</v>
      </c>
      <c r="D10" s="29">
        <f>[13]Год!$H$11</f>
        <v>51.333333333333336</v>
      </c>
      <c r="E10" s="29">
        <f>'[37]0.1'!$I$11</f>
        <v>50</v>
      </c>
      <c r="F10" s="29">
        <f>'[37]0.1'!$L$11</f>
        <v>50</v>
      </c>
    </row>
    <row r="11" spans="1:6" ht="38.25">
      <c r="A11" s="36" t="s">
        <v>95</v>
      </c>
      <c r="B11" s="37" t="s">
        <v>38</v>
      </c>
      <c r="C11" s="36" t="s">
        <v>39</v>
      </c>
      <c r="D11" s="29">
        <f>[13]Год!$H$12-[13]Год!$H$14</f>
        <v>25.178980915008449</v>
      </c>
      <c r="E11" s="29">
        <f>'[37]0.1'!$I$12</f>
        <v>23.994900000000001</v>
      </c>
      <c r="F11" s="29">
        <f>'[37]0.1'!$L$12</f>
        <v>17.488315518859871</v>
      </c>
    </row>
    <row r="12" spans="1:6">
      <c r="A12" s="36" t="s">
        <v>96</v>
      </c>
      <c r="B12" s="37" t="s">
        <v>97</v>
      </c>
      <c r="C12" s="36" t="s">
        <v>158</v>
      </c>
      <c r="D12" s="29">
        <f>'[4]ЧТЭЦ-1 ДМ'!$E$7</f>
        <v>233.572</v>
      </c>
      <c r="E12" s="29">
        <f>'[37]0.1'!$I$13</f>
        <v>263.916</v>
      </c>
      <c r="F12" s="29">
        <f>'[37]0.1'!$L$13</f>
        <v>193.328</v>
      </c>
    </row>
    <row r="13" spans="1:6">
      <c r="A13" s="36" t="s">
        <v>98</v>
      </c>
      <c r="B13" s="37" t="s">
        <v>99</v>
      </c>
      <c r="C13" s="36" t="s">
        <v>158</v>
      </c>
      <c r="D13" s="29">
        <f>'[4]ЧТЭЦ-1 ДМ'!$E$22</f>
        <v>201.77708000000001</v>
      </c>
      <c r="E13" s="29">
        <f>'[37]0.1'!$I$15</f>
        <v>209.596</v>
      </c>
      <c r="F13" s="29">
        <f>'[37]0.1'!$L$15</f>
        <v>153.79900000000001</v>
      </c>
    </row>
    <row r="14" spans="1:6">
      <c r="A14" s="36" t="s">
        <v>100</v>
      </c>
      <c r="B14" s="37" t="s">
        <v>101</v>
      </c>
      <c r="C14" s="36" t="s">
        <v>102</v>
      </c>
      <c r="D14" s="29">
        <f>'[4]ЧТЭЦ-1 ДМ'!$E$23</f>
        <v>433.07000000000005</v>
      </c>
      <c r="E14" s="29">
        <f>'[37]0.1'!$I$16</f>
        <v>560.35900000000004</v>
      </c>
      <c r="F14" s="29">
        <f>'[37]0.1'!$L$16</f>
        <v>484.786</v>
      </c>
    </row>
    <row r="15" spans="1:6">
      <c r="A15" s="36" t="s">
        <v>103</v>
      </c>
      <c r="B15" s="37" t="s">
        <v>104</v>
      </c>
      <c r="C15" s="36" t="s">
        <v>102</v>
      </c>
      <c r="D15" s="29">
        <f>'[4]ЧТЭЦ-1 ДМ'!$E$26</f>
        <v>430.9288130000001</v>
      </c>
      <c r="E15" s="29">
        <f>'[37]0.1'!$I$17</f>
        <v>558.28899999999999</v>
      </c>
      <c r="F15" s="29">
        <f>'[37]0.1'!$L$17</f>
        <v>474.92</v>
      </c>
    </row>
    <row r="16" spans="1:6">
      <c r="A16" s="36" t="s">
        <v>105</v>
      </c>
      <c r="B16" s="37" t="s">
        <v>15</v>
      </c>
      <c r="C16" s="36" t="s">
        <v>106</v>
      </c>
      <c r="D16" s="40"/>
      <c r="E16" s="29">
        <f>'[37]0.1'!$I$43</f>
        <v>302584.17535117525</v>
      </c>
      <c r="F16" s="29">
        <f>'[37]0.1'!$L$43</f>
        <v>232051.55119324455</v>
      </c>
    </row>
    <row r="17" spans="1:8">
      <c r="A17" s="36" t="s">
        <v>107</v>
      </c>
      <c r="B17" s="38" t="s">
        <v>18</v>
      </c>
      <c r="C17" s="36" t="s">
        <v>106</v>
      </c>
      <c r="D17" s="40"/>
      <c r="E17" s="29">
        <f>'[37]0.1'!$G$43</f>
        <v>112704.22543057943</v>
      </c>
      <c r="F17" s="29">
        <f>'[37]0.1'!$J$43</f>
        <v>86708.379129193141</v>
      </c>
    </row>
    <row r="18" spans="1:8">
      <c r="A18" s="36" t="s">
        <v>108</v>
      </c>
      <c r="B18" s="38" t="s">
        <v>19</v>
      </c>
      <c r="C18" s="36" t="s">
        <v>106</v>
      </c>
      <c r="D18" s="40"/>
      <c r="E18" s="29">
        <f>'[37]0.1'!$H$43</f>
        <v>189879.9499205958</v>
      </c>
      <c r="F18" s="29">
        <f>'[37]0.1'!$K$43</f>
        <v>145343.17206405141</v>
      </c>
    </row>
    <row r="19" spans="1:8" ht="25.5">
      <c r="A19" s="36" t="s">
        <v>109</v>
      </c>
      <c r="B19" s="38" t="s">
        <v>20</v>
      </c>
      <c r="C19" s="36" t="s">
        <v>106</v>
      </c>
      <c r="D19" s="41"/>
      <c r="E19" s="41"/>
      <c r="F19" s="41"/>
    </row>
    <row r="20" spans="1:8">
      <c r="A20" s="36" t="s">
        <v>110</v>
      </c>
      <c r="B20" s="37" t="s">
        <v>111</v>
      </c>
      <c r="C20" s="36" t="s">
        <v>106</v>
      </c>
      <c r="D20" s="29">
        <f>'[4]ЧТЭЦ-1 ДМ'!$E$179</f>
        <v>398990.59424000001</v>
      </c>
      <c r="E20" s="29">
        <f>'[37]0.1'!$I$31</f>
        <v>386631.83826369426</v>
      </c>
      <c r="F20" s="29">
        <f>'[37]0.1'!$L$31</f>
        <v>334404.7665768672</v>
      </c>
      <c r="G20" s="47"/>
      <c r="H20" s="47"/>
    </row>
    <row r="21" spans="1:8">
      <c r="A21" s="36" t="s">
        <v>112</v>
      </c>
      <c r="B21" s="38" t="s">
        <v>113</v>
      </c>
      <c r="C21" s="36" t="s">
        <v>106</v>
      </c>
      <c r="D21" s="29">
        <f>'[4]ЧТЭЦ-1 ДМ'!$E$197</f>
        <v>136892.4814484283</v>
      </c>
      <c r="E21" s="29">
        <f>'[37]0.1'!$I$32</f>
        <v>111243.72320691125</v>
      </c>
      <c r="F21" s="29">
        <f>'[37]0.1'!$L$32</f>
        <v>85583.072320279229</v>
      </c>
      <c r="G21" s="47"/>
      <c r="H21" s="47"/>
    </row>
    <row r="22" spans="1:8" ht="25.5">
      <c r="A22" s="36"/>
      <c r="B22" s="38" t="s">
        <v>114</v>
      </c>
      <c r="C22" s="36" t="s">
        <v>40</v>
      </c>
      <c r="D22" s="29">
        <f>'[4]ЧТЭЦ-1 ДМ'!$E$31</f>
        <v>197.43399999019849</v>
      </c>
      <c r="E22" s="29">
        <f>'[37]4'!$L$24</f>
        <v>178.8</v>
      </c>
      <c r="F22" s="29">
        <f>'[37]4'!$M$24</f>
        <v>178.8</v>
      </c>
      <c r="G22" s="47"/>
      <c r="H22" s="47"/>
    </row>
    <row r="23" spans="1:8">
      <c r="A23" s="36" t="s">
        <v>115</v>
      </c>
      <c r="B23" s="38" t="s">
        <v>116</v>
      </c>
      <c r="C23" s="36" t="s">
        <v>106</v>
      </c>
      <c r="D23" s="29">
        <f>'[4]ЧТЭЦ-1 ДМ'!$E$179-'[4]ЧТЭЦ-1 ДМ'!$E$197</f>
        <v>262098.11279157171</v>
      </c>
      <c r="E23" s="29">
        <f>'[37]0.1'!$I$33</f>
        <v>275388.11505678302</v>
      </c>
      <c r="F23" s="29">
        <f>'[37]0.1'!$L$33</f>
        <v>248821.69425658797</v>
      </c>
    </row>
    <row r="24" spans="1:8">
      <c r="A24" s="36"/>
      <c r="B24" s="38" t="s">
        <v>117</v>
      </c>
      <c r="C24" s="36" t="s">
        <v>118</v>
      </c>
      <c r="D24" s="29">
        <f>'[4]ЧТЭЦ-1 ДМ'!$E$36</f>
        <v>178.63624818158718</v>
      </c>
      <c r="E24" s="29">
        <f>'[37]4'!$L$28</f>
        <v>167.6</v>
      </c>
      <c r="F24" s="29">
        <f>'[37]4'!$M$28</f>
        <v>167.6</v>
      </c>
    </row>
    <row r="25" spans="1:8" ht="25.5">
      <c r="A25" s="36"/>
      <c r="B25" s="9" t="s">
        <v>119</v>
      </c>
      <c r="C25" s="36" t="s">
        <v>36</v>
      </c>
      <c r="D25" s="62" t="s">
        <v>66</v>
      </c>
      <c r="E25" s="50" t="s">
        <v>66</v>
      </c>
      <c r="F25" s="50" t="s">
        <v>66</v>
      </c>
    </row>
    <row r="26" spans="1:8">
      <c r="A26" s="36" t="s">
        <v>120</v>
      </c>
      <c r="B26" s="9" t="s">
        <v>21</v>
      </c>
      <c r="C26" s="36" t="s">
        <v>106</v>
      </c>
      <c r="D26" s="41"/>
      <c r="E26" s="41"/>
      <c r="F26" s="41"/>
    </row>
    <row r="27" spans="1:8" ht="25.5">
      <c r="A27" s="36" t="s">
        <v>121</v>
      </c>
      <c r="B27" s="9" t="s">
        <v>16</v>
      </c>
      <c r="C27" s="36" t="s">
        <v>36</v>
      </c>
      <c r="D27" s="41"/>
      <c r="E27" s="41"/>
      <c r="F27" s="41"/>
    </row>
    <row r="28" spans="1:8">
      <c r="A28" s="36" t="s">
        <v>122</v>
      </c>
      <c r="B28" s="38" t="s">
        <v>123</v>
      </c>
      <c r="C28" s="36" t="s">
        <v>124</v>
      </c>
      <c r="D28" s="41"/>
      <c r="E28" s="41"/>
      <c r="F28" s="41"/>
    </row>
    <row r="29" spans="1:8" ht="25.5">
      <c r="A29" s="39" t="s">
        <v>125</v>
      </c>
      <c r="B29" s="38" t="s">
        <v>126</v>
      </c>
      <c r="C29" s="50" t="s">
        <v>127</v>
      </c>
      <c r="D29" s="41"/>
      <c r="E29" s="41"/>
      <c r="F29" s="41"/>
    </row>
    <row r="30" spans="1:8" ht="25.5">
      <c r="A30" s="36" t="s">
        <v>128</v>
      </c>
      <c r="B30" s="38" t="s">
        <v>129</v>
      </c>
      <c r="C30" s="36" t="s">
        <v>36</v>
      </c>
      <c r="D30" s="41"/>
      <c r="E30" s="41"/>
      <c r="F30" s="41"/>
    </row>
    <row r="31" spans="1:8">
      <c r="A31" s="36" t="s">
        <v>130</v>
      </c>
      <c r="B31" s="9" t="s">
        <v>131</v>
      </c>
      <c r="C31" s="36" t="s">
        <v>106</v>
      </c>
      <c r="D31" s="29">
        <f>'[5]ЧТЭЦ-1'!$C$7-'[5]ЧТЭЦ-1'!$O$7-'[5]ЧТЭЦ-1'!$W$7-'[5]ЧТЭЦ-1'!$AI$7</f>
        <v>971629.68003999989</v>
      </c>
      <c r="E31" s="41"/>
      <c r="F31" s="41"/>
    </row>
    <row r="32" spans="1:8">
      <c r="A32" s="36" t="s">
        <v>132</v>
      </c>
      <c r="B32" s="38" t="s">
        <v>22</v>
      </c>
      <c r="C32" s="36" t="s">
        <v>106</v>
      </c>
      <c r="D32" s="29">
        <f>'[5]ЧТЭЦ-1'!$K$7</f>
        <v>178239.33000000002</v>
      </c>
      <c r="E32" s="41"/>
      <c r="F32" s="41"/>
    </row>
    <row r="33" spans="1:9">
      <c r="A33" s="36" t="s">
        <v>133</v>
      </c>
      <c r="B33" s="38" t="s">
        <v>23</v>
      </c>
      <c r="C33" s="36" t="s">
        <v>106</v>
      </c>
      <c r="D33" s="29">
        <f>'[5]ЧТЭЦ-1'!$S$7</f>
        <v>296612.55234000005</v>
      </c>
      <c r="E33" s="41"/>
      <c r="F33" s="41"/>
    </row>
    <row r="34" spans="1:9" ht="25.5">
      <c r="A34" s="36" t="s">
        <v>134</v>
      </c>
      <c r="B34" s="38" t="s">
        <v>24</v>
      </c>
      <c r="C34" s="36" t="s">
        <v>106</v>
      </c>
      <c r="D34" s="29">
        <f>'[5]ЧТЭЦ-1'!$AA$7-'[5]ЧТЭЦ-1'!$AI$7</f>
        <v>452294.55013000022</v>
      </c>
      <c r="E34" s="41"/>
      <c r="F34" s="41"/>
      <c r="I34" s="47"/>
    </row>
    <row r="35" spans="1:9">
      <c r="A35" s="36" t="s">
        <v>185</v>
      </c>
      <c r="B35" s="38" t="s">
        <v>186</v>
      </c>
      <c r="C35" s="36" t="s">
        <v>106</v>
      </c>
      <c r="D35" s="29">
        <f>'[5]ЧТЭЦ-1'!$AU$7+'[5]ЧТЭЦ-1'!$AY$7+'[5]ЧТЭЦ-1'!$BC$7</f>
        <v>44483.247569999992</v>
      </c>
      <c r="E35" s="41"/>
      <c r="F35" s="41"/>
    </row>
    <row r="36" spans="1:9">
      <c r="A36" s="36" t="s">
        <v>135</v>
      </c>
      <c r="B36" s="9" t="s">
        <v>136</v>
      </c>
      <c r="C36" s="36" t="s">
        <v>106</v>
      </c>
      <c r="D36" s="41"/>
      <c r="E36" s="41"/>
      <c r="F36" s="41"/>
    </row>
    <row r="37" spans="1:9">
      <c r="A37" s="36" t="s">
        <v>137</v>
      </c>
      <c r="B37" s="38" t="s">
        <v>25</v>
      </c>
      <c r="C37" s="36" t="s">
        <v>106</v>
      </c>
      <c r="D37" s="41"/>
      <c r="E37" s="41"/>
      <c r="F37" s="41"/>
    </row>
    <row r="38" spans="1:9">
      <c r="A38" s="36" t="s">
        <v>138</v>
      </c>
      <c r="B38" s="38" t="s">
        <v>44</v>
      </c>
      <c r="C38" s="36" t="s">
        <v>106</v>
      </c>
      <c r="D38" s="41"/>
      <c r="E38" s="41"/>
      <c r="F38" s="41"/>
    </row>
    <row r="39" spans="1:9">
      <c r="A39" s="36" t="s">
        <v>139</v>
      </c>
      <c r="B39" s="9" t="s">
        <v>140</v>
      </c>
      <c r="C39" s="36" t="s">
        <v>106</v>
      </c>
      <c r="D39" s="41"/>
      <c r="E39" s="41"/>
      <c r="F39" s="41"/>
    </row>
    <row r="40" spans="1:9">
      <c r="A40" s="36" t="s">
        <v>141</v>
      </c>
      <c r="B40" s="38" t="s">
        <v>22</v>
      </c>
      <c r="C40" s="36" t="s">
        <v>106</v>
      </c>
      <c r="D40" s="41"/>
      <c r="E40" s="41"/>
      <c r="F40" s="41"/>
    </row>
    <row r="41" spans="1:9">
      <c r="A41" s="36" t="s">
        <v>142</v>
      </c>
      <c r="B41" s="38" t="s">
        <v>23</v>
      </c>
      <c r="C41" s="36" t="s">
        <v>106</v>
      </c>
      <c r="D41" s="41"/>
      <c r="E41" s="41"/>
      <c r="F41" s="41"/>
    </row>
    <row r="42" spans="1:9" ht="25.5">
      <c r="A42" s="36" t="s">
        <v>143</v>
      </c>
      <c r="B42" s="38" t="s">
        <v>24</v>
      </c>
      <c r="C42" s="36" t="s">
        <v>106</v>
      </c>
      <c r="D42" s="41"/>
      <c r="E42" s="41"/>
      <c r="F42" s="41"/>
    </row>
    <row r="43" spans="1:9" ht="25.5">
      <c r="A43" s="36" t="s">
        <v>144</v>
      </c>
      <c r="B43" s="9" t="s">
        <v>145</v>
      </c>
      <c r="C43" s="36" t="s">
        <v>106</v>
      </c>
      <c r="D43" s="41"/>
      <c r="E43" s="41"/>
      <c r="F43" s="41"/>
    </row>
    <row r="44" spans="1:9">
      <c r="A44" s="36" t="s">
        <v>146</v>
      </c>
      <c r="B44" s="38" t="s">
        <v>22</v>
      </c>
      <c r="C44" s="36" t="s">
        <v>106</v>
      </c>
      <c r="D44" s="41"/>
      <c r="E44" s="41"/>
      <c r="F44" s="41"/>
    </row>
    <row r="45" spans="1:9">
      <c r="A45" s="36" t="s">
        <v>147</v>
      </c>
      <c r="B45" s="38" t="s">
        <v>23</v>
      </c>
      <c r="C45" s="36" t="s">
        <v>106</v>
      </c>
      <c r="D45" s="41"/>
      <c r="E45" s="41"/>
      <c r="F45" s="41"/>
    </row>
    <row r="46" spans="1:9" ht="25.5">
      <c r="A46" s="36" t="s">
        <v>148</v>
      </c>
      <c r="B46" s="38" t="s">
        <v>24</v>
      </c>
      <c r="C46" s="36" t="s">
        <v>106</v>
      </c>
      <c r="D46" s="41"/>
      <c r="E46" s="41"/>
      <c r="F46" s="41"/>
    </row>
    <row r="47" spans="1:9">
      <c r="A47" s="36" t="s">
        <v>149</v>
      </c>
      <c r="B47" s="9" t="s">
        <v>184</v>
      </c>
      <c r="C47" s="36" t="s">
        <v>106</v>
      </c>
      <c r="D47" s="52">
        <v>9004290</v>
      </c>
      <c r="E47" s="41"/>
      <c r="F47" s="41"/>
    </row>
    <row r="48" spans="1:9" ht="25.5">
      <c r="A48" s="36" t="s">
        <v>150</v>
      </c>
      <c r="B48" s="9" t="s">
        <v>183</v>
      </c>
      <c r="C48" s="36" t="s">
        <v>151</v>
      </c>
      <c r="D48" s="31">
        <f>17458277/60471373</f>
        <v>0.28870316868776902</v>
      </c>
      <c r="E48" s="41"/>
      <c r="F48" s="41"/>
    </row>
    <row r="49" spans="1:6" ht="38.25">
      <c r="A49" s="36" t="s">
        <v>152</v>
      </c>
      <c r="B49" s="9" t="s">
        <v>17</v>
      </c>
      <c r="C49" s="36" t="s">
        <v>36</v>
      </c>
      <c r="D49" s="96" t="s">
        <v>153</v>
      </c>
      <c r="E49" s="96"/>
      <c r="F49" s="96"/>
    </row>
    <row r="50" spans="1:6">
      <c r="B50" s="8"/>
    </row>
    <row r="51" spans="1:6">
      <c r="A51" s="94" t="s">
        <v>154</v>
      </c>
      <c r="B51" s="94"/>
      <c r="C51" s="94"/>
      <c r="D51" s="94"/>
      <c r="E51" s="94"/>
      <c r="F51" s="94"/>
    </row>
    <row r="52" spans="1:6">
      <c r="A52" s="94" t="s">
        <v>193</v>
      </c>
      <c r="B52" s="94"/>
      <c r="C52" s="94"/>
      <c r="D52" s="94"/>
      <c r="E52" s="94"/>
      <c r="F52" s="94"/>
    </row>
  </sheetData>
  <mergeCells count="8">
    <mergeCell ref="A51:F51"/>
    <mergeCell ref="A52:F52"/>
    <mergeCell ref="A4:F4"/>
    <mergeCell ref="A5:F5"/>
    <mergeCell ref="A7:A9"/>
    <mergeCell ref="B7:B9"/>
    <mergeCell ref="C7:C9"/>
    <mergeCell ref="D49:F49"/>
  </mergeCells>
  <pageMargins left="0.70866141732283472" right="0.70866141732283472" top="0.74803149606299213" bottom="0.74803149606299213" header="0.31496062992125984" footer="0.31496062992125984"/>
  <pageSetup paperSize="9" scale="5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32"/>
  <sheetViews>
    <sheetView zoomScaleNormal="100" workbookViewId="0">
      <pane xSplit="3" ySplit="9" topLeftCell="F15" activePane="bottomRight" state="frozen"/>
      <selection sqref="A1:XFD1048576"/>
      <selection pane="topRight" sqref="A1:XFD1048576"/>
      <selection pane="bottomLeft" sqref="A1:XFD1048576"/>
      <selection pane="bottomRight" activeCell="H14" sqref="H14:I14"/>
    </sheetView>
  </sheetViews>
  <sheetFormatPr defaultRowHeight="12.75" outlineLevelCol="1"/>
  <cols>
    <col min="1" max="1" width="5.7109375" style="3" customWidth="1"/>
    <col min="2" max="2" width="44.140625" style="12" customWidth="1"/>
    <col min="3" max="3" width="14.28515625" style="27" bestFit="1" customWidth="1"/>
    <col min="4" max="5" width="19" style="12" hidden="1" customWidth="1"/>
    <col min="6" max="9" width="19" style="12" customWidth="1"/>
    <col min="10" max="10" width="9.140625" style="12"/>
    <col min="11" max="11" width="0" style="12" hidden="1" customWidth="1" outlineLevel="1"/>
    <col min="12" max="12" width="9.140625" style="12" collapsed="1"/>
    <col min="13" max="251" width="9.140625" style="12"/>
    <col min="252" max="252" width="5.7109375" style="12" customWidth="1"/>
    <col min="253" max="254" width="9.140625" style="12"/>
    <col min="255" max="255" width="23.140625" style="12" customWidth="1"/>
    <col min="256" max="256" width="14.28515625" style="12" bestFit="1" customWidth="1"/>
    <col min="257" max="257" width="14.7109375" style="12" customWidth="1"/>
    <col min="258" max="258" width="16" style="12" customWidth="1"/>
    <col min="259" max="259" width="15.5703125" style="12" customWidth="1"/>
    <col min="260" max="260" width="14.85546875" style="12" customWidth="1"/>
    <col min="261" max="261" width="14.28515625" style="12" customWidth="1"/>
    <col min="262" max="262" width="15.28515625" style="12" customWidth="1"/>
    <col min="263" max="263" width="10.5703125" style="12" customWidth="1"/>
    <col min="264" max="507" width="9.140625" style="12"/>
    <col min="508" max="508" width="5.7109375" style="12" customWidth="1"/>
    <col min="509" max="510" width="9.140625" style="12"/>
    <col min="511" max="511" width="23.140625" style="12" customWidth="1"/>
    <col min="512" max="512" width="14.28515625" style="12" bestFit="1" customWidth="1"/>
    <col min="513" max="513" width="14.7109375" style="12" customWidth="1"/>
    <col min="514" max="514" width="16" style="12" customWidth="1"/>
    <col min="515" max="515" width="15.5703125" style="12" customWidth="1"/>
    <col min="516" max="516" width="14.85546875" style="12" customWidth="1"/>
    <col min="517" max="517" width="14.28515625" style="12" customWidth="1"/>
    <col min="518" max="518" width="15.28515625" style="12" customWidth="1"/>
    <col min="519" max="519" width="10.5703125" style="12" customWidth="1"/>
    <col min="520" max="763" width="9.140625" style="12"/>
    <col min="764" max="764" width="5.7109375" style="12" customWidth="1"/>
    <col min="765" max="766" width="9.140625" style="12"/>
    <col min="767" max="767" width="23.140625" style="12" customWidth="1"/>
    <col min="768" max="768" width="14.28515625" style="12" bestFit="1" customWidth="1"/>
    <col min="769" max="769" width="14.7109375" style="12" customWidth="1"/>
    <col min="770" max="770" width="16" style="12" customWidth="1"/>
    <col min="771" max="771" width="15.5703125" style="12" customWidth="1"/>
    <col min="772" max="772" width="14.85546875" style="12" customWidth="1"/>
    <col min="773" max="773" width="14.28515625" style="12" customWidth="1"/>
    <col min="774" max="774" width="15.28515625" style="12" customWidth="1"/>
    <col min="775" max="775" width="10.5703125" style="12" customWidth="1"/>
    <col min="776" max="1019" width="9.140625" style="12"/>
    <col min="1020" max="1020" width="5.7109375" style="12" customWidth="1"/>
    <col min="1021" max="1022" width="9.140625" style="12"/>
    <col min="1023" max="1023" width="23.140625" style="12" customWidth="1"/>
    <col min="1024" max="1024" width="14.28515625" style="12" bestFit="1" customWidth="1"/>
    <col min="1025" max="1025" width="14.7109375" style="12" customWidth="1"/>
    <col min="1026" max="1026" width="16" style="12" customWidth="1"/>
    <col min="1027" max="1027" width="15.5703125" style="12" customWidth="1"/>
    <col min="1028" max="1028" width="14.85546875" style="12" customWidth="1"/>
    <col min="1029" max="1029" width="14.28515625" style="12" customWidth="1"/>
    <col min="1030" max="1030" width="15.28515625" style="12" customWidth="1"/>
    <col min="1031" max="1031" width="10.5703125" style="12" customWidth="1"/>
    <col min="1032" max="1275" width="9.140625" style="12"/>
    <col min="1276" max="1276" width="5.7109375" style="12" customWidth="1"/>
    <col min="1277" max="1278" width="9.140625" style="12"/>
    <col min="1279" max="1279" width="23.140625" style="12" customWidth="1"/>
    <col min="1280" max="1280" width="14.28515625" style="12" bestFit="1" customWidth="1"/>
    <col min="1281" max="1281" width="14.7109375" style="12" customWidth="1"/>
    <col min="1282" max="1282" width="16" style="12" customWidth="1"/>
    <col min="1283" max="1283" width="15.5703125" style="12" customWidth="1"/>
    <col min="1284" max="1284" width="14.85546875" style="12" customWidth="1"/>
    <col min="1285" max="1285" width="14.28515625" style="12" customWidth="1"/>
    <col min="1286" max="1286" width="15.28515625" style="12" customWidth="1"/>
    <col min="1287" max="1287" width="10.5703125" style="12" customWidth="1"/>
    <col min="1288" max="1531" width="9.140625" style="12"/>
    <col min="1532" max="1532" width="5.7109375" style="12" customWidth="1"/>
    <col min="1533" max="1534" width="9.140625" style="12"/>
    <col min="1535" max="1535" width="23.140625" style="12" customWidth="1"/>
    <col min="1536" max="1536" width="14.28515625" style="12" bestFit="1" customWidth="1"/>
    <col min="1537" max="1537" width="14.7109375" style="12" customWidth="1"/>
    <col min="1538" max="1538" width="16" style="12" customWidth="1"/>
    <col min="1539" max="1539" width="15.5703125" style="12" customWidth="1"/>
    <col min="1540" max="1540" width="14.85546875" style="12" customWidth="1"/>
    <col min="1541" max="1541" width="14.28515625" style="12" customWidth="1"/>
    <col min="1542" max="1542" width="15.28515625" style="12" customWidth="1"/>
    <col min="1543" max="1543" width="10.5703125" style="12" customWidth="1"/>
    <col min="1544" max="1787" width="9.140625" style="12"/>
    <col min="1788" max="1788" width="5.7109375" style="12" customWidth="1"/>
    <col min="1789" max="1790" width="9.140625" style="12"/>
    <col min="1791" max="1791" width="23.140625" style="12" customWidth="1"/>
    <col min="1792" max="1792" width="14.28515625" style="12" bestFit="1" customWidth="1"/>
    <col min="1793" max="1793" width="14.7109375" style="12" customWidth="1"/>
    <col min="1794" max="1794" width="16" style="12" customWidth="1"/>
    <col min="1795" max="1795" width="15.5703125" style="12" customWidth="1"/>
    <col min="1796" max="1796" width="14.85546875" style="12" customWidth="1"/>
    <col min="1797" max="1797" width="14.28515625" style="12" customWidth="1"/>
    <col min="1798" max="1798" width="15.28515625" style="12" customWidth="1"/>
    <col min="1799" max="1799" width="10.5703125" style="12" customWidth="1"/>
    <col min="1800" max="2043" width="9.140625" style="12"/>
    <col min="2044" max="2044" width="5.7109375" style="12" customWidth="1"/>
    <col min="2045" max="2046" width="9.140625" style="12"/>
    <col min="2047" max="2047" width="23.140625" style="12" customWidth="1"/>
    <col min="2048" max="2048" width="14.28515625" style="12" bestFit="1" customWidth="1"/>
    <col min="2049" max="2049" width="14.7109375" style="12" customWidth="1"/>
    <col min="2050" max="2050" width="16" style="12" customWidth="1"/>
    <col min="2051" max="2051" width="15.5703125" style="12" customWidth="1"/>
    <col min="2052" max="2052" width="14.85546875" style="12" customWidth="1"/>
    <col min="2053" max="2053" width="14.28515625" style="12" customWidth="1"/>
    <col min="2054" max="2054" width="15.28515625" style="12" customWidth="1"/>
    <col min="2055" max="2055" width="10.5703125" style="12" customWidth="1"/>
    <col min="2056" max="2299" width="9.140625" style="12"/>
    <col min="2300" max="2300" width="5.7109375" style="12" customWidth="1"/>
    <col min="2301" max="2302" width="9.140625" style="12"/>
    <col min="2303" max="2303" width="23.140625" style="12" customWidth="1"/>
    <col min="2304" max="2304" width="14.28515625" style="12" bestFit="1" customWidth="1"/>
    <col min="2305" max="2305" width="14.7109375" style="12" customWidth="1"/>
    <col min="2306" max="2306" width="16" style="12" customWidth="1"/>
    <col min="2307" max="2307" width="15.5703125" style="12" customWidth="1"/>
    <col min="2308" max="2308" width="14.85546875" style="12" customWidth="1"/>
    <col min="2309" max="2309" width="14.28515625" style="12" customWidth="1"/>
    <col min="2310" max="2310" width="15.28515625" style="12" customWidth="1"/>
    <col min="2311" max="2311" width="10.5703125" style="12" customWidth="1"/>
    <col min="2312" max="2555" width="9.140625" style="12"/>
    <col min="2556" max="2556" width="5.7109375" style="12" customWidth="1"/>
    <col min="2557" max="2558" width="9.140625" style="12"/>
    <col min="2559" max="2559" width="23.140625" style="12" customWidth="1"/>
    <col min="2560" max="2560" width="14.28515625" style="12" bestFit="1" customWidth="1"/>
    <col min="2561" max="2561" width="14.7109375" style="12" customWidth="1"/>
    <col min="2562" max="2562" width="16" style="12" customWidth="1"/>
    <col min="2563" max="2563" width="15.5703125" style="12" customWidth="1"/>
    <col min="2564" max="2564" width="14.85546875" style="12" customWidth="1"/>
    <col min="2565" max="2565" width="14.28515625" style="12" customWidth="1"/>
    <col min="2566" max="2566" width="15.28515625" style="12" customWidth="1"/>
    <col min="2567" max="2567" width="10.5703125" style="12" customWidth="1"/>
    <col min="2568" max="2811" width="9.140625" style="12"/>
    <col min="2812" max="2812" width="5.7109375" style="12" customWidth="1"/>
    <col min="2813" max="2814" width="9.140625" style="12"/>
    <col min="2815" max="2815" width="23.140625" style="12" customWidth="1"/>
    <col min="2816" max="2816" width="14.28515625" style="12" bestFit="1" customWidth="1"/>
    <col min="2817" max="2817" width="14.7109375" style="12" customWidth="1"/>
    <col min="2818" max="2818" width="16" style="12" customWidth="1"/>
    <col min="2819" max="2819" width="15.5703125" style="12" customWidth="1"/>
    <col min="2820" max="2820" width="14.85546875" style="12" customWidth="1"/>
    <col min="2821" max="2821" width="14.28515625" style="12" customWidth="1"/>
    <col min="2822" max="2822" width="15.28515625" style="12" customWidth="1"/>
    <col min="2823" max="2823" width="10.5703125" style="12" customWidth="1"/>
    <col min="2824" max="3067" width="9.140625" style="12"/>
    <col min="3068" max="3068" width="5.7109375" style="12" customWidth="1"/>
    <col min="3069" max="3070" width="9.140625" style="12"/>
    <col min="3071" max="3071" width="23.140625" style="12" customWidth="1"/>
    <col min="3072" max="3072" width="14.28515625" style="12" bestFit="1" customWidth="1"/>
    <col min="3073" max="3073" width="14.7109375" style="12" customWidth="1"/>
    <col min="3074" max="3074" width="16" style="12" customWidth="1"/>
    <col min="3075" max="3075" width="15.5703125" style="12" customWidth="1"/>
    <col min="3076" max="3076" width="14.85546875" style="12" customWidth="1"/>
    <col min="3077" max="3077" width="14.28515625" style="12" customWidth="1"/>
    <col min="3078" max="3078" width="15.28515625" style="12" customWidth="1"/>
    <col min="3079" max="3079" width="10.5703125" style="12" customWidth="1"/>
    <col min="3080" max="3323" width="9.140625" style="12"/>
    <col min="3324" max="3324" width="5.7109375" style="12" customWidth="1"/>
    <col min="3325" max="3326" width="9.140625" style="12"/>
    <col min="3327" max="3327" width="23.140625" style="12" customWidth="1"/>
    <col min="3328" max="3328" width="14.28515625" style="12" bestFit="1" customWidth="1"/>
    <col min="3329" max="3329" width="14.7109375" style="12" customWidth="1"/>
    <col min="3330" max="3330" width="16" style="12" customWidth="1"/>
    <col min="3331" max="3331" width="15.5703125" style="12" customWidth="1"/>
    <col min="3332" max="3332" width="14.85546875" style="12" customWidth="1"/>
    <col min="3333" max="3333" width="14.28515625" style="12" customWidth="1"/>
    <col min="3334" max="3334" width="15.28515625" style="12" customWidth="1"/>
    <col min="3335" max="3335" width="10.5703125" style="12" customWidth="1"/>
    <col min="3336" max="3579" width="9.140625" style="12"/>
    <col min="3580" max="3580" width="5.7109375" style="12" customWidth="1"/>
    <col min="3581" max="3582" width="9.140625" style="12"/>
    <col min="3583" max="3583" width="23.140625" style="12" customWidth="1"/>
    <col min="3584" max="3584" width="14.28515625" style="12" bestFit="1" customWidth="1"/>
    <col min="3585" max="3585" width="14.7109375" style="12" customWidth="1"/>
    <col min="3586" max="3586" width="16" style="12" customWidth="1"/>
    <col min="3587" max="3587" width="15.5703125" style="12" customWidth="1"/>
    <col min="3588" max="3588" width="14.85546875" style="12" customWidth="1"/>
    <col min="3589" max="3589" width="14.28515625" style="12" customWidth="1"/>
    <col min="3590" max="3590" width="15.28515625" style="12" customWidth="1"/>
    <col min="3591" max="3591" width="10.5703125" style="12" customWidth="1"/>
    <col min="3592" max="3835" width="9.140625" style="12"/>
    <col min="3836" max="3836" width="5.7109375" style="12" customWidth="1"/>
    <col min="3837" max="3838" width="9.140625" style="12"/>
    <col min="3839" max="3839" width="23.140625" style="12" customWidth="1"/>
    <col min="3840" max="3840" width="14.28515625" style="12" bestFit="1" customWidth="1"/>
    <col min="3841" max="3841" width="14.7109375" style="12" customWidth="1"/>
    <col min="3842" max="3842" width="16" style="12" customWidth="1"/>
    <col min="3843" max="3843" width="15.5703125" style="12" customWidth="1"/>
    <col min="3844" max="3844" width="14.85546875" style="12" customWidth="1"/>
    <col min="3845" max="3845" width="14.28515625" style="12" customWidth="1"/>
    <col min="3846" max="3846" width="15.28515625" style="12" customWidth="1"/>
    <col min="3847" max="3847" width="10.5703125" style="12" customWidth="1"/>
    <col min="3848" max="4091" width="9.140625" style="12"/>
    <col min="4092" max="4092" width="5.7109375" style="12" customWidth="1"/>
    <col min="4093" max="4094" width="9.140625" style="12"/>
    <col min="4095" max="4095" width="23.140625" style="12" customWidth="1"/>
    <col min="4096" max="4096" width="14.28515625" style="12" bestFit="1" customWidth="1"/>
    <col min="4097" max="4097" width="14.7109375" style="12" customWidth="1"/>
    <col min="4098" max="4098" width="16" style="12" customWidth="1"/>
    <col min="4099" max="4099" width="15.5703125" style="12" customWidth="1"/>
    <col min="4100" max="4100" width="14.85546875" style="12" customWidth="1"/>
    <col min="4101" max="4101" width="14.28515625" style="12" customWidth="1"/>
    <col min="4102" max="4102" width="15.28515625" style="12" customWidth="1"/>
    <col min="4103" max="4103" width="10.5703125" style="12" customWidth="1"/>
    <col min="4104" max="4347" width="9.140625" style="12"/>
    <col min="4348" max="4348" width="5.7109375" style="12" customWidth="1"/>
    <col min="4349" max="4350" width="9.140625" style="12"/>
    <col min="4351" max="4351" width="23.140625" style="12" customWidth="1"/>
    <col min="4352" max="4352" width="14.28515625" style="12" bestFit="1" customWidth="1"/>
    <col min="4353" max="4353" width="14.7109375" style="12" customWidth="1"/>
    <col min="4354" max="4354" width="16" style="12" customWidth="1"/>
    <col min="4355" max="4355" width="15.5703125" style="12" customWidth="1"/>
    <col min="4356" max="4356" width="14.85546875" style="12" customWidth="1"/>
    <col min="4357" max="4357" width="14.28515625" style="12" customWidth="1"/>
    <col min="4358" max="4358" width="15.28515625" style="12" customWidth="1"/>
    <col min="4359" max="4359" width="10.5703125" style="12" customWidth="1"/>
    <col min="4360" max="4603" width="9.140625" style="12"/>
    <col min="4604" max="4604" width="5.7109375" style="12" customWidth="1"/>
    <col min="4605" max="4606" width="9.140625" style="12"/>
    <col min="4607" max="4607" width="23.140625" style="12" customWidth="1"/>
    <col min="4608" max="4608" width="14.28515625" style="12" bestFit="1" customWidth="1"/>
    <col min="4609" max="4609" width="14.7109375" style="12" customWidth="1"/>
    <col min="4610" max="4610" width="16" style="12" customWidth="1"/>
    <col min="4611" max="4611" width="15.5703125" style="12" customWidth="1"/>
    <col min="4612" max="4612" width="14.85546875" style="12" customWidth="1"/>
    <col min="4613" max="4613" width="14.28515625" style="12" customWidth="1"/>
    <col min="4614" max="4614" width="15.28515625" style="12" customWidth="1"/>
    <col min="4615" max="4615" width="10.5703125" style="12" customWidth="1"/>
    <col min="4616" max="4859" width="9.140625" style="12"/>
    <col min="4860" max="4860" width="5.7109375" style="12" customWidth="1"/>
    <col min="4861" max="4862" width="9.140625" style="12"/>
    <col min="4863" max="4863" width="23.140625" style="12" customWidth="1"/>
    <col min="4864" max="4864" width="14.28515625" style="12" bestFit="1" customWidth="1"/>
    <col min="4865" max="4865" width="14.7109375" style="12" customWidth="1"/>
    <col min="4866" max="4866" width="16" style="12" customWidth="1"/>
    <col min="4867" max="4867" width="15.5703125" style="12" customWidth="1"/>
    <col min="4868" max="4868" width="14.85546875" style="12" customWidth="1"/>
    <col min="4869" max="4869" width="14.28515625" style="12" customWidth="1"/>
    <col min="4870" max="4870" width="15.28515625" style="12" customWidth="1"/>
    <col min="4871" max="4871" width="10.5703125" style="12" customWidth="1"/>
    <col min="4872" max="5115" width="9.140625" style="12"/>
    <col min="5116" max="5116" width="5.7109375" style="12" customWidth="1"/>
    <col min="5117" max="5118" width="9.140625" style="12"/>
    <col min="5119" max="5119" width="23.140625" style="12" customWidth="1"/>
    <col min="5120" max="5120" width="14.28515625" style="12" bestFit="1" customWidth="1"/>
    <col min="5121" max="5121" width="14.7109375" style="12" customWidth="1"/>
    <col min="5122" max="5122" width="16" style="12" customWidth="1"/>
    <col min="5123" max="5123" width="15.5703125" style="12" customWidth="1"/>
    <col min="5124" max="5124" width="14.85546875" style="12" customWidth="1"/>
    <col min="5125" max="5125" width="14.28515625" style="12" customWidth="1"/>
    <col min="5126" max="5126" width="15.28515625" style="12" customWidth="1"/>
    <col min="5127" max="5127" width="10.5703125" style="12" customWidth="1"/>
    <col min="5128" max="5371" width="9.140625" style="12"/>
    <col min="5372" max="5372" width="5.7109375" style="12" customWidth="1"/>
    <col min="5373" max="5374" width="9.140625" style="12"/>
    <col min="5375" max="5375" width="23.140625" style="12" customWidth="1"/>
    <col min="5376" max="5376" width="14.28515625" style="12" bestFit="1" customWidth="1"/>
    <col min="5377" max="5377" width="14.7109375" style="12" customWidth="1"/>
    <col min="5378" max="5378" width="16" style="12" customWidth="1"/>
    <col min="5379" max="5379" width="15.5703125" style="12" customWidth="1"/>
    <col min="5380" max="5380" width="14.85546875" style="12" customWidth="1"/>
    <col min="5381" max="5381" width="14.28515625" style="12" customWidth="1"/>
    <col min="5382" max="5382" width="15.28515625" style="12" customWidth="1"/>
    <col min="5383" max="5383" width="10.5703125" style="12" customWidth="1"/>
    <col min="5384" max="5627" width="9.140625" style="12"/>
    <col min="5628" max="5628" width="5.7109375" style="12" customWidth="1"/>
    <col min="5629" max="5630" width="9.140625" style="12"/>
    <col min="5631" max="5631" width="23.140625" style="12" customWidth="1"/>
    <col min="5632" max="5632" width="14.28515625" style="12" bestFit="1" customWidth="1"/>
    <col min="5633" max="5633" width="14.7109375" style="12" customWidth="1"/>
    <col min="5634" max="5634" width="16" style="12" customWidth="1"/>
    <col min="5635" max="5635" width="15.5703125" style="12" customWidth="1"/>
    <col min="5636" max="5636" width="14.85546875" style="12" customWidth="1"/>
    <col min="5637" max="5637" width="14.28515625" style="12" customWidth="1"/>
    <col min="5638" max="5638" width="15.28515625" style="12" customWidth="1"/>
    <col min="5639" max="5639" width="10.5703125" style="12" customWidth="1"/>
    <col min="5640" max="5883" width="9.140625" style="12"/>
    <col min="5884" max="5884" width="5.7109375" style="12" customWidth="1"/>
    <col min="5885" max="5886" width="9.140625" style="12"/>
    <col min="5887" max="5887" width="23.140625" style="12" customWidth="1"/>
    <col min="5888" max="5888" width="14.28515625" style="12" bestFit="1" customWidth="1"/>
    <col min="5889" max="5889" width="14.7109375" style="12" customWidth="1"/>
    <col min="5890" max="5890" width="16" style="12" customWidth="1"/>
    <col min="5891" max="5891" width="15.5703125" style="12" customWidth="1"/>
    <col min="5892" max="5892" width="14.85546875" style="12" customWidth="1"/>
    <col min="5893" max="5893" width="14.28515625" style="12" customWidth="1"/>
    <col min="5894" max="5894" width="15.28515625" style="12" customWidth="1"/>
    <col min="5895" max="5895" width="10.5703125" style="12" customWidth="1"/>
    <col min="5896" max="6139" width="9.140625" style="12"/>
    <col min="6140" max="6140" width="5.7109375" style="12" customWidth="1"/>
    <col min="6141" max="6142" width="9.140625" style="12"/>
    <col min="6143" max="6143" width="23.140625" style="12" customWidth="1"/>
    <col min="6144" max="6144" width="14.28515625" style="12" bestFit="1" customWidth="1"/>
    <col min="6145" max="6145" width="14.7109375" style="12" customWidth="1"/>
    <col min="6146" max="6146" width="16" style="12" customWidth="1"/>
    <col min="6147" max="6147" width="15.5703125" style="12" customWidth="1"/>
    <col min="6148" max="6148" width="14.85546875" style="12" customWidth="1"/>
    <col min="6149" max="6149" width="14.28515625" style="12" customWidth="1"/>
    <col min="6150" max="6150" width="15.28515625" style="12" customWidth="1"/>
    <col min="6151" max="6151" width="10.5703125" style="12" customWidth="1"/>
    <col min="6152" max="6395" width="9.140625" style="12"/>
    <col min="6396" max="6396" width="5.7109375" style="12" customWidth="1"/>
    <col min="6397" max="6398" width="9.140625" style="12"/>
    <col min="6399" max="6399" width="23.140625" style="12" customWidth="1"/>
    <col min="6400" max="6400" width="14.28515625" style="12" bestFit="1" customWidth="1"/>
    <col min="6401" max="6401" width="14.7109375" style="12" customWidth="1"/>
    <col min="6402" max="6402" width="16" style="12" customWidth="1"/>
    <col min="6403" max="6403" width="15.5703125" style="12" customWidth="1"/>
    <col min="6404" max="6404" width="14.85546875" style="12" customWidth="1"/>
    <col min="6405" max="6405" width="14.28515625" style="12" customWidth="1"/>
    <col min="6406" max="6406" width="15.28515625" style="12" customWidth="1"/>
    <col min="6407" max="6407" width="10.5703125" style="12" customWidth="1"/>
    <col min="6408" max="6651" width="9.140625" style="12"/>
    <col min="6652" max="6652" width="5.7109375" style="12" customWidth="1"/>
    <col min="6653" max="6654" width="9.140625" style="12"/>
    <col min="6655" max="6655" width="23.140625" style="12" customWidth="1"/>
    <col min="6656" max="6656" width="14.28515625" style="12" bestFit="1" customWidth="1"/>
    <col min="6657" max="6657" width="14.7109375" style="12" customWidth="1"/>
    <col min="6658" max="6658" width="16" style="12" customWidth="1"/>
    <col min="6659" max="6659" width="15.5703125" style="12" customWidth="1"/>
    <col min="6660" max="6660" width="14.85546875" style="12" customWidth="1"/>
    <col min="6661" max="6661" width="14.28515625" style="12" customWidth="1"/>
    <col min="6662" max="6662" width="15.28515625" style="12" customWidth="1"/>
    <col min="6663" max="6663" width="10.5703125" style="12" customWidth="1"/>
    <col min="6664" max="6907" width="9.140625" style="12"/>
    <col min="6908" max="6908" width="5.7109375" style="12" customWidth="1"/>
    <col min="6909" max="6910" width="9.140625" style="12"/>
    <col min="6911" max="6911" width="23.140625" style="12" customWidth="1"/>
    <col min="6912" max="6912" width="14.28515625" style="12" bestFit="1" customWidth="1"/>
    <col min="6913" max="6913" width="14.7109375" style="12" customWidth="1"/>
    <col min="6914" max="6914" width="16" style="12" customWidth="1"/>
    <col min="6915" max="6915" width="15.5703125" style="12" customWidth="1"/>
    <col min="6916" max="6916" width="14.85546875" style="12" customWidth="1"/>
    <col min="6917" max="6917" width="14.28515625" style="12" customWidth="1"/>
    <col min="6918" max="6918" width="15.28515625" style="12" customWidth="1"/>
    <col min="6919" max="6919" width="10.5703125" style="12" customWidth="1"/>
    <col min="6920" max="7163" width="9.140625" style="12"/>
    <col min="7164" max="7164" width="5.7109375" style="12" customWidth="1"/>
    <col min="7165" max="7166" width="9.140625" style="12"/>
    <col min="7167" max="7167" width="23.140625" style="12" customWidth="1"/>
    <col min="7168" max="7168" width="14.28515625" style="12" bestFit="1" customWidth="1"/>
    <col min="7169" max="7169" width="14.7109375" style="12" customWidth="1"/>
    <col min="7170" max="7170" width="16" style="12" customWidth="1"/>
    <col min="7171" max="7171" width="15.5703125" style="12" customWidth="1"/>
    <col min="7172" max="7172" width="14.85546875" style="12" customWidth="1"/>
    <col min="7173" max="7173" width="14.28515625" style="12" customWidth="1"/>
    <col min="7174" max="7174" width="15.28515625" style="12" customWidth="1"/>
    <col min="7175" max="7175" width="10.5703125" style="12" customWidth="1"/>
    <col min="7176" max="7419" width="9.140625" style="12"/>
    <col min="7420" max="7420" width="5.7109375" style="12" customWidth="1"/>
    <col min="7421" max="7422" width="9.140625" style="12"/>
    <col min="7423" max="7423" width="23.140625" style="12" customWidth="1"/>
    <col min="7424" max="7424" width="14.28515625" style="12" bestFit="1" customWidth="1"/>
    <col min="7425" max="7425" width="14.7109375" style="12" customWidth="1"/>
    <col min="7426" max="7426" width="16" style="12" customWidth="1"/>
    <col min="7427" max="7427" width="15.5703125" style="12" customWidth="1"/>
    <col min="7428" max="7428" width="14.85546875" style="12" customWidth="1"/>
    <col min="7429" max="7429" width="14.28515625" style="12" customWidth="1"/>
    <col min="7430" max="7430" width="15.28515625" style="12" customWidth="1"/>
    <col min="7431" max="7431" width="10.5703125" style="12" customWidth="1"/>
    <col min="7432" max="7675" width="9.140625" style="12"/>
    <col min="7676" max="7676" width="5.7109375" style="12" customWidth="1"/>
    <col min="7677" max="7678" width="9.140625" style="12"/>
    <col min="7679" max="7679" width="23.140625" style="12" customWidth="1"/>
    <col min="7680" max="7680" width="14.28515625" style="12" bestFit="1" customWidth="1"/>
    <col min="7681" max="7681" width="14.7109375" style="12" customWidth="1"/>
    <col min="7682" max="7682" width="16" style="12" customWidth="1"/>
    <col min="7683" max="7683" width="15.5703125" style="12" customWidth="1"/>
    <col min="7684" max="7684" width="14.85546875" style="12" customWidth="1"/>
    <col min="7685" max="7685" width="14.28515625" style="12" customWidth="1"/>
    <col min="7686" max="7686" width="15.28515625" style="12" customWidth="1"/>
    <col min="7687" max="7687" width="10.5703125" style="12" customWidth="1"/>
    <col min="7688" max="7931" width="9.140625" style="12"/>
    <col min="7932" max="7932" width="5.7109375" style="12" customWidth="1"/>
    <col min="7933" max="7934" width="9.140625" style="12"/>
    <col min="7935" max="7935" width="23.140625" style="12" customWidth="1"/>
    <col min="7936" max="7936" width="14.28515625" style="12" bestFit="1" customWidth="1"/>
    <col min="7937" max="7937" width="14.7109375" style="12" customWidth="1"/>
    <col min="7938" max="7938" width="16" style="12" customWidth="1"/>
    <col min="7939" max="7939" width="15.5703125" style="12" customWidth="1"/>
    <col min="7940" max="7940" width="14.85546875" style="12" customWidth="1"/>
    <col min="7941" max="7941" width="14.28515625" style="12" customWidth="1"/>
    <col min="7942" max="7942" width="15.28515625" style="12" customWidth="1"/>
    <col min="7943" max="7943" width="10.5703125" style="12" customWidth="1"/>
    <col min="7944" max="8187" width="9.140625" style="12"/>
    <col min="8188" max="8188" width="5.7109375" style="12" customWidth="1"/>
    <col min="8189" max="8190" width="9.140625" style="12"/>
    <col min="8191" max="8191" width="23.140625" style="12" customWidth="1"/>
    <col min="8192" max="8192" width="14.28515625" style="12" bestFit="1" customWidth="1"/>
    <col min="8193" max="8193" width="14.7109375" style="12" customWidth="1"/>
    <col min="8194" max="8194" width="16" style="12" customWidth="1"/>
    <col min="8195" max="8195" width="15.5703125" style="12" customWidth="1"/>
    <col min="8196" max="8196" width="14.85546875" style="12" customWidth="1"/>
    <col min="8197" max="8197" width="14.28515625" style="12" customWidth="1"/>
    <col min="8198" max="8198" width="15.28515625" style="12" customWidth="1"/>
    <col min="8199" max="8199" width="10.5703125" style="12" customWidth="1"/>
    <col min="8200" max="8443" width="9.140625" style="12"/>
    <col min="8444" max="8444" width="5.7109375" style="12" customWidth="1"/>
    <col min="8445" max="8446" width="9.140625" style="12"/>
    <col min="8447" max="8447" width="23.140625" style="12" customWidth="1"/>
    <col min="8448" max="8448" width="14.28515625" style="12" bestFit="1" customWidth="1"/>
    <col min="8449" max="8449" width="14.7109375" style="12" customWidth="1"/>
    <col min="8450" max="8450" width="16" style="12" customWidth="1"/>
    <col min="8451" max="8451" width="15.5703125" style="12" customWidth="1"/>
    <col min="8452" max="8452" width="14.85546875" style="12" customWidth="1"/>
    <col min="8453" max="8453" width="14.28515625" style="12" customWidth="1"/>
    <col min="8454" max="8454" width="15.28515625" style="12" customWidth="1"/>
    <col min="8455" max="8455" width="10.5703125" style="12" customWidth="1"/>
    <col min="8456" max="8699" width="9.140625" style="12"/>
    <col min="8700" max="8700" width="5.7109375" style="12" customWidth="1"/>
    <col min="8701" max="8702" width="9.140625" style="12"/>
    <col min="8703" max="8703" width="23.140625" style="12" customWidth="1"/>
    <col min="8704" max="8704" width="14.28515625" style="12" bestFit="1" customWidth="1"/>
    <col min="8705" max="8705" width="14.7109375" style="12" customWidth="1"/>
    <col min="8706" max="8706" width="16" style="12" customWidth="1"/>
    <col min="8707" max="8707" width="15.5703125" style="12" customWidth="1"/>
    <col min="8708" max="8708" width="14.85546875" style="12" customWidth="1"/>
    <col min="8709" max="8709" width="14.28515625" style="12" customWidth="1"/>
    <col min="8710" max="8710" width="15.28515625" style="12" customWidth="1"/>
    <col min="8711" max="8711" width="10.5703125" style="12" customWidth="1"/>
    <col min="8712" max="8955" width="9.140625" style="12"/>
    <col min="8956" max="8956" width="5.7109375" style="12" customWidth="1"/>
    <col min="8957" max="8958" width="9.140625" style="12"/>
    <col min="8959" max="8959" width="23.140625" style="12" customWidth="1"/>
    <col min="8960" max="8960" width="14.28515625" style="12" bestFit="1" customWidth="1"/>
    <col min="8961" max="8961" width="14.7109375" style="12" customWidth="1"/>
    <col min="8962" max="8962" width="16" style="12" customWidth="1"/>
    <col min="8963" max="8963" width="15.5703125" style="12" customWidth="1"/>
    <col min="8964" max="8964" width="14.85546875" style="12" customWidth="1"/>
    <col min="8965" max="8965" width="14.28515625" style="12" customWidth="1"/>
    <col min="8966" max="8966" width="15.28515625" style="12" customWidth="1"/>
    <col min="8967" max="8967" width="10.5703125" style="12" customWidth="1"/>
    <col min="8968" max="9211" width="9.140625" style="12"/>
    <col min="9212" max="9212" width="5.7109375" style="12" customWidth="1"/>
    <col min="9213" max="9214" width="9.140625" style="12"/>
    <col min="9215" max="9215" width="23.140625" style="12" customWidth="1"/>
    <col min="9216" max="9216" width="14.28515625" style="12" bestFit="1" customWidth="1"/>
    <col min="9217" max="9217" width="14.7109375" style="12" customWidth="1"/>
    <col min="9218" max="9218" width="16" style="12" customWidth="1"/>
    <col min="9219" max="9219" width="15.5703125" style="12" customWidth="1"/>
    <col min="9220" max="9220" width="14.85546875" style="12" customWidth="1"/>
    <col min="9221" max="9221" width="14.28515625" style="12" customWidth="1"/>
    <col min="9222" max="9222" width="15.28515625" style="12" customWidth="1"/>
    <col min="9223" max="9223" width="10.5703125" style="12" customWidth="1"/>
    <col min="9224" max="9467" width="9.140625" style="12"/>
    <col min="9468" max="9468" width="5.7109375" style="12" customWidth="1"/>
    <col min="9469" max="9470" width="9.140625" style="12"/>
    <col min="9471" max="9471" width="23.140625" style="12" customWidth="1"/>
    <col min="9472" max="9472" width="14.28515625" style="12" bestFit="1" customWidth="1"/>
    <col min="9473" max="9473" width="14.7109375" style="12" customWidth="1"/>
    <col min="9474" max="9474" width="16" style="12" customWidth="1"/>
    <col min="9475" max="9475" width="15.5703125" style="12" customWidth="1"/>
    <col min="9476" max="9476" width="14.85546875" style="12" customWidth="1"/>
    <col min="9477" max="9477" width="14.28515625" style="12" customWidth="1"/>
    <col min="9478" max="9478" width="15.28515625" style="12" customWidth="1"/>
    <col min="9479" max="9479" width="10.5703125" style="12" customWidth="1"/>
    <col min="9480" max="9723" width="9.140625" style="12"/>
    <col min="9724" max="9724" width="5.7109375" style="12" customWidth="1"/>
    <col min="9725" max="9726" width="9.140625" style="12"/>
    <col min="9727" max="9727" width="23.140625" style="12" customWidth="1"/>
    <col min="9728" max="9728" width="14.28515625" style="12" bestFit="1" customWidth="1"/>
    <col min="9729" max="9729" width="14.7109375" style="12" customWidth="1"/>
    <col min="9730" max="9730" width="16" style="12" customWidth="1"/>
    <col min="9731" max="9731" width="15.5703125" style="12" customWidth="1"/>
    <col min="9732" max="9732" width="14.85546875" style="12" customWidth="1"/>
    <col min="9733" max="9733" width="14.28515625" style="12" customWidth="1"/>
    <col min="9734" max="9734" width="15.28515625" style="12" customWidth="1"/>
    <col min="9735" max="9735" width="10.5703125" style="12" customWidth="1"/>
    <col min="9736" max="9979" width="9.140625" style="12"/>
    <col min="9980" max="9980" width="5.7109375" style="12" customWidth="1"/>
    <col min="9981" max="9982" width="9.140625" style="12"/>
    <col min="9983" max="9983" width="23.140625" style="12" customWidth="1"/>
    <col min="9984" max="9984" width="14.28515625" style="12" bestFit="1" customWidth="1"/>
    <col min="9985" max="9985" width="14.7109375" style="12" customWidth="1"/>
    <col min="9986" max="9986" width="16" style="12" customWidth="1"/>
    <col min="9987" max="9987" width="15.5703125" style="12" customWidth="1"/>
    <col min="9988" max="9988" width="14.85546875" style="12" customWidth="1"/>
    <col min="9989" max="9989" width="14.28515625" style="12" customWidth="1"/>
    <col min="9990" max="9990" width="15.28515625" style="12" customWidth="1"/>
    <col min="9991" max="9991" width="10.5703125" style="12" customWidth="1"/>
    <col min="9992" max="10235" width="9.140625" style="12"/>
    <col min="10236" max="10236" width="5.7109375" style="12" customWidth="1"/>
    <col min="10237" max="10238" width="9.140625" style="12"/>
    <col min="10239" max="10239" width="23.140625" style="12" customWidth="1"/>
    <col min="10240" max="10240" width="14.28515625" style="12" bestFit="1" customWidth="1"/>
    <col min="10241" max="10241" width="14.7109375" style="12" customWidth="1"/>
    <col min="10242" max="10242" width="16" style="12" customWidth="1"/>
    <col min="10243" max="10243" width="15.5703125" style="12" customWidth="1"/>
    <col min="10244" max="10244" width="14.85546875" style="12" customWidth="1"/>
    <col min="10245" max="10245" width="14.28515625" style="12" customWidth="1"/>
    <col min="10246" max="10246" width="15.28515625" style="12" customWidth="1"/>
    <col min="10247" max="10247" width="10.5703125" style="12" customWidth="1"/>
    <col min="10248" max="10491" width="9.140625" style="12"/>
    <col min="10492" max="10492" width="5.7109375" style="12" customWidth="1"/>
    <col min="10493" max="10494" width="9.140625" style="12"/>
    <col min="10495" max="10495" width="23.140625" style="12" customWidth="1"/>
    <col min="10496" max="10496" width="14.28515625" style="12" bestFit="1" customWidth="1"/>
    <col min="10497" max="10497" width="14.7109375" style="12" customWidth="1"/>
    <col min="10498" max="10498" width="16" style="12" customWidth="1"/>
    <col min="10499" max="10499" width="15.5703125" style="12" customWidth="1"/>
    <col min="10500" max="10500" width="14.85546875" style="12" customWidth="1"/>
    <col min="10501" max="10501" width="14.28515625" style="12" customWidth="1"/>
    <col min="10502" max="10502" width="15.28515625" style="12" customWidth="1"/>
    <col min="10503" max="10503" width="10.5703125" style="12" customWidth="1"/>
    <col min="10504" max="10747" width="9.140625" style="12"/>
    <col min="10748" max="10748" width="5.7109375" style="12" customWidth="1"/>
    <col min="10749" max="10750" width="9.140625" style="12"/>
    <col min="10751" max="10751" width="23.140625" style="12" customWidth="1"/>
    <col min="10752" max="10752" width="14.28515625" style="12" bestFit="1" customWidth="1"/>
    <col min="10753" max="10753" width="14.7109375" style="12" customWidth="1"/>
    <col min="10754" max="10754" width="16" style="12" customWidth="1"/>
    <col min="10755" max="10755" width="15.5703125" style="12" customWidth="1"/>
    <col min="10756" max="10756" width="14.85546875" style="12" customWidth="1"/>
    <col min="10757" max="10757" width="14.28515625" style="12" customWidth="1"/>
    <col min="10758" max="10758" width="15.28515625" style="12" customWidth="1"/>
    <col min="10759" max="10759" width="10.5703125" style="12" customWidth="1"/>
    <col min="10760" max="11003" width="9.140625" style="12"/>
    <col min="11004" max="11004" width="5.7109375" style="12" customWidth="1"/>
    <col min="11005" max="11006" width="9.140625" style="12"/>
    <col min="11007" max="11007" width="23.140625" style="12" customWidth="1"/>
    <col min="11008" max="11008" width="14.28515625" style="12" bestFit="1" customWidth="1"/>
    <col min="11009" max="11009" width="14.7109375" style="12" customWidth="1"/>
    <col min="11010" max="11010" width="16" style="12" customWidth="1"/>
    <col min="11011" max="11011" width="15.5703125" style="12" customWidth="1"/>
    <col min="11012" max="11012" width="14.85546875" style="12" customWidth="1"/>
    <col min="11013" max="11013" width="14.28515625" style="12" customWidth="1"/>
    <col min="11014" max="11014" width="15.28515625" style="12" customWidth="1"/>
    <col min="11015" max="11015" width="10.5703125" style="12" customWidth="1"/>
    <col min="11016" max="11259" width="9.140625" style="12"/>
    <col min="11260" max="11260" width="5.7109375" style="12" customWidth="1"/>
    <col min="11261" max="11262" width="9.140625" style="12"/>
    <col min="11263" max="11263" width="23.140625" style="12" customWidth="1"/>
    <col min="11264" max="11264" width="14.28515625" style="12" bestFit="1" customWidth="1"/>
    <col min="11265" max="11265" width="14.7109375" style="12" customWidth="1"/>
    <col min="11266" max="11266" width="16" style="12" customWidth="1"/>
    <col min="11267" max="11267" width="15.5703125" style="12" customWidth="1"/>
    <col min="11268" max="11268" width="14.85546875" style="12" customWidth="1"/>
    <col min="11269" max="11269" width="14.28515625" style="12" customWidth="1"/>
    <col min="11270" max="11270" width="15.28515625" style="12" customWidth="1"/>
    <col min="11271" max="11271" width="10.5703125" style="12" customWidth="1"/>
    <col min="11272" max="11515" width="9.140625" style="12"/>
    <col min="11516" max="11516" width="5.7109375" style="12" customWidth="1"/>
    <col min="11517" max="11518" width="9.140625" style="12"/>
    <col min="11519" max="11519" width="23.140625" style="12" customWidth="1"/>
    <col min="11520" max="11520" width="14.28515625" style="12" bestFit="1" customWidth="1"/>
    <col min="11521" max="11521" width="14.7109375" style="12" customWidth="1"/>
    <col min="11522" max="11522" width="16" style="12" customWidth="1"/>
    <col min="11523" max="11523" width="15.5703125" style="12" customWidth="1"/>
    <col min="11524" max="11524" width="14.85546875" style="12" customWidth="1"/>
    <col min="11525" max="11525" width="14.28515625" style="12" customWidth="1"/>
    <col min="11526" max="11526" width="15.28515625" style="12" customWidth="1"/>
    <col min="11527" max="11527" width="10.5703125" style="12" customWidth="1"/>
    <col min="11528" max="11771" width="9.140625" style="12"/>
    <col min="11772" max="11772" width="5.7109375" style="12" customWidth="1"/>
    <col min="11773" max="11774" width="9.140625" style="12"/>
    <col min="11775" max="11775" width="23.140625" style="12" customWidth="1"/>
    <col min="11776" max="11776" width="14.28515625" style="12" bestFit="1" customWidth="1"/>
    <col min="11777" max="11777" width="14.7109375" style="12" customWidth="1"/>
    <col min="11778" max="11778" width="16" style="12" customWidth="1"/>
    <col min="11779" max="11779" width="15.5703125" style="12" customWidth="1"/>
    <col min="11780" max="11780" width="14.85546875" style="12" customWidth="1"/>
    <col min="11781" max="11781" width="14.28515625" style="12" customWidth="1"/>
    <col min="11782" max="11782" width="15.28515625" style="12" customWidth="1"/>
    <col min="11783" max="11783" width="10.5703125" style="12" customWidth="1"/>
    <col min="11784" max="12027" width="9.140625" style="12"/>
    <col min="12028" max="12028" width="5.7109375" style="12" customWidth="1"/>
    <col min="12029" max="12030" width="9.140625" style="12"/>
    <col min="12031" max="12031" width="23.140625" style="12" customWidth="1"/>
    <col min="12032" max="12032" width="14.28515625" style="12" bestFit="1" customWidth="1"/>
    <col min="12033" max="12033" width="14.7109375" style="12" customWidth="1"/>
    <col min="12034" max="12034" width="16" style="12" customWidth="1"/>
    <col min="12035" max="12035" width="15.5703125" style="12" customWidth="1"/>
    <col min="12036" max="12036" width="14.85546875" style="12" customWidth="1"/>
    <col min="12037" max="12037" width="14.28515625" style="12" customWidth="1"/>
    <col min="12038" max="12038" width="15.28515625" style="12" customWidth="1"/>
    <col min="12039" max="12039" width="10.5703125" style="12" customWidth="1"/>
    <col min="12040" max="12283" width="9.140625" style="12"/>
    <col min="12284" max="12284" width="5.7109375" style="12" customWidth="1"/>
    <col min="12285" max="12286" width="9.140625" style="12"/>
    <col min="12287" max="12287" width="23.140625" style="12" customWidth="1"/>
    <col min="12288" max="12288" width="14.28515625" style="12" bestFit="1" customWidth="1"/>
    <col min="12289" max="12289" width="14.7109375" style="12" customWidth="1"/>
    <col min="12290" max="12290" width="16" style="12" customWidth="1"/>
    <col min="12291" max="12291" width="15.5703125" style="12" customWidth="1"/>
    <col min="12292" max="12292" width="14.85546875" style="12" customWidth="1"/>
    <col min="12293" max="12293" width="14.28515625" style="12" customWidth="1"/>
    <col min="12294" max="12294" width="15.28515625" style="12" customWidth="1"/>
    <col min="12295" max="12295" width="10.5703125" style="12" customWidth="1"/>
    <col min="12296" max="12539" width="9.140625" style="12"/>
    <col min="12540" max="12540" width="5.7109375" style="12" customWidth="1"/>
    <col min="12541" max="12542" width="9.140625" style="12"/>
    <col min="12543" max="12543" width="23.140625" style="12" customWidth="1"/>
    <col min="12544" max="12544" width="14.28515625" style="12" bestFit="1" customWidth="1"/>
    <col min="12545" max="12545" width="14.7109375" style="12" customWidth="1"/>
    <col min="12546" max="12546" width="16" style="12" customWidth="1"/>
    <col min="12547" max="12547" width="15.5703125" style="12" customWidth="1"/>
    <col min="12548" max="12548" width="14.85546875" style="12" customWidth="1"/>
    <col min="12549" max="12549" width="14.28515625" style="12" customWidth="1"/>
    <col min="12550" max="12550" width="15.28515625" style="12" customWidth="1"/>
    <col min="12551" max="12551" width="10.5703125" style="12" customWidth="1"/>
    <col min="12552" max="12795" width="9.140625" style="12"/>
    <col min="12796" max="12796" width="5.7109375" style="12" customWidth="1"/>
    <col min="12797" max="12798" width="9.140625" style="12"/>
    <col min="12799" max="12799" width="23.140625" style="12" customWidth="1"/>
    <col min="12800" max="12800" width="14.28515625" style="12" bestFit="1" customWidth="1"/>
    <col min="12801" max="12801" width="14.7109375" style="12" customWidth="1"/>
    <col min="12802" max="12802" width="16" style="12" customWidth="1"/>
    <col min="12803" max="12803" width="15.5703125" style="12" customWidth="1"/>
    <col min="12804" max="12804" width="14.85546875" style="12" customWidth="1"/>
    <col min="12805" max="12805" width="14.28515625" style="12" customWidth="1"/>
    <col min="12806" max="12806" width="15.28515625" style="12" customWidth="1"/>
    <col min="12807" max="12807" width="10.5703125" style="12" customWidth="1"/>
    <col min="12808" max="13051" width="9.140625" style="12"/>
    <col min="13052" max="13052" width="5.7109375" style="12" customWidth="1"/>
    <col min="13053" max="13054" width="9.140625" style="12"/>
    <col min="13055" max="13055" width="23.140625" style="12" customWidth="1"/>
    <col min="13056" max="13056" width="14.28515625" style="12" bestFit="1" customWidth="1"/>
    <col min="13057" max="13057" width="14.7109375" style="12" customWidth="1"/>
    <col min="13058" max="13058" width="16" style="12" customWidth="1"/>
    <col min="13059" max="13059" width="15.5703125" style="12" customWidth="1"/>
    <col min="13060" max="13060" width="14.85546875" style="12" customWidth="1"/>
    <col min="13061" max="13061" width="14.28515625" style="12" customWidth="1"/>
    <col min="13062" max="13062" width="15.28515625" style="12" customWidth="1"/>
    <col min="13063" max="13063" width="10.5703125" style="12" customWidth="1"/>
    <col min="13064" max="13307" width="9.140625" style="12"/>
    <col min="13308" max="13308" width="5.7109375" style="12" customWidth="1"/>
    <col min="13309" max="13310" width="9.140625" style="12"/>
    <col min="13311" max="13311" width="23.140625" style="12" customWidth="1"/>
    <col min="13312" max="13312" width="14.28515625" style="12" bestFit="1" customWidth="1"/>
    <col min="13313" max="13313" width="14.7109375" style="12" customWidth="1"/>
    <col min="13314" max="13314" width="16" style="12" customWidth="1"/>
    <col min="13315" max="13315" width="15.5703125" style="12" customWidth="1"/>
    <col min="13316" max="13316" width="14.85546875" style="12" customWidth="1"/>
    <col min="13317" max="13317" width="14.28515625" style="12" customWidth="1"/>
    <col min="13318" max="13318" width="15.28515625" style="12" customWidth="1"/>
    <col min="13319" max="13319" width="10.5703125" style="12" customWidth="1"/>
    <col min="13320" max="13563" width="9.140625" style="12"/>
    <col min="13564" max="13564" width="5.7109375" style="12" customWidth="1"/>
    <col min="13565" max="13566" width="9.140625" style="12"/>
    <col min="13567" max="13567" width="23.140625" style="12" customWidth="1"/>
    <col min="13568" max="13568" width="14.28515625" style="12" bestFit="1" customWidth="1"/>
    <col min="13569" max="13569" width="14.7109375" style="12" customWidth="1"/>
    <col min="13570" max="13570" width="16" style="12" customWidth="1"/>
    <col min="13571" max="13571" width="15.5703125" style="12" customWidth="1"/>
    <col min="13572" max="13572" width="14.85546875" style="12" customWidth="1"/>
    <col min="13573" max="13573" width="14.28515625" style="12" customWidth="1"/>
    <col min="13574" max="13574" width="15.28515625" style="12" customWidth="1"/>
    <col min="13575" max="13575" width="10.5703125" style="12" customWidth="1"/>
    <col min="13576" max="13819" width="9.140625" style="12"/>
    <col min="13820" max="13820" width="5.7109375" style="12" customWidth="1"/>
    <col min="13821" max="13822" width="9.140625" style="12"/>
    <col min="13823" max="13823" width="23.140625" style="12" customWidth="1"/>
    <col min="13824" max="13824" width="14.28515625" style="12" bestFit="1" customWidth="1"/>
    <col min="13825" max="13825" width="14.7109375" style="12" customWidth="1"/>
    <col min="13826" max="13826" width="16" style="12" customWidth="1"/>
    <col min="13827" max="13827" width="15.5703125" style="12" customWidth="1"/>
    <col min="13828" max="13828" width="14.85546875" style="12" customWidth="1"/>
    <col min="13829" max="13829" width="14.28515625" style="12" customWidth="1"/>
    <col min="13830" max="13830" width="15.28515625" style="12" customWidth="1"/>
    <col min="13831" max="13831" width="10.5703125" style="12" customWidth="1"/>
    <col min="13832" max="14075" width="9.140625" style="12"/>
    <col min="14076" max="14076" width="5.7109375" style="12" customWidth="1"/>
    <col min="14077" max="14078" width="9.140625" style="12"/>
    <col min="14079" max="14079" width="23.140625" style="12" customWidth="1"/>
    <col min="14080" max="14080" width="14.28515625" style="12" bestFit="1" customWidth="1"/>
    <col min="14081" max="14081" width="14.7109375" style="12" customWidth="1"/>
    <col min="14082" max="14082" width="16" style="12" customWidth="1"/>
    <col min="14083" max="14083" width="15.5703125" style="12" customWidth="1"/>
    <col min="14084" max="14084" width="14.85546875" style="12" customWidth="1"/>
    <col min="14085" max="14085" width="14.28515625" style="12" customWidth="1"/>
    <col min="14086" max="14086" width="15.28515625" style="12" customWidth="1"/>
    <col min="14087" max="14087" width="10.5703125" style="12" customWidth="1"/>
    <col min="14088" max="14331" width="9.140625" style="12"/>
    <col min="14332" max="14332" width="5.7109375" style="12" customWidth="1"/>
    <col min="14333" max="14334" width="9.140625" style="12"/>
    <col min="14335" max="14335" width="23.140625" style="12" customWidth="1"/>
    <col min="14336" max="14336" width="14.28515625" style="12" bestFit="1" customWidth="1"/>
    <col min="14337" max="14337" width="14.7109375" style="12" customWidth="1"/>
    <col min="14338" max="14338" width="16" style="12" customWidth="1"/>
    <col min="14339" max="14339" width="15.5703125" style="12" customWidth="1"/>
    <col min="14340" max="14340" width="14.85546875" style="12" customWidth="1"/>
    <col min="14341" max="14341" width="14.28515625" style="12" customWidth="1"/>
    <col min="14342" max="14342" width="15.28515625" style="12" customWidth="1"/>
    <col min="14343" max="14343" width="10.5703125" style="12" customWidth="1"/>
    <col min="14344" max="14587" width="9.140625" style="12"/>
    <col min="14588" max="14588" width="5.7109375" style="12" customWidth="1"/>
    <col min="14589" max="14590" width="9.140625" style="12"/>
    <col min="14591" max="14591" width="23.140625" style="12" customWidth="1"/>
    <col min="14592" max="14592" width="14.28515625" style="12" bestFit="1" customWidth="1"/>
    <col min="14593" max="14593" width="14.7109375" style="12" customWidth="1"/>
    <col min="14594" max="14594" width="16" style="12" customWidth="1"/>
    <col min="14595" max="14595" width="15.5703125" style="12" customWidth="1"/>
    <col min="14596" max="14596" width="14.85546875" style="12" customWidth="1"/>
    <col min="14597" max="14597" width="14.28515625" style="12" customWidth="1"/>
    <col min="14598" max="14598" width="15.28515625" style="12" customWidth="1"/>
    <col min="14599" max="14599" width="10.5703125" style="12" customWidth="1"/>
    <col min="14600" max="14843" width="9.140625" style="12"/>
    <col min="14844" max="14844" width="5.7109375" style="12" customWidth="1"/>
    <col min="14845" max="14846" width="9.140625" style="12"/>
    <col min="14847" max="14847" width="23.140625" style="12" customWidth="1"/>
    <col min="14848" max="14848" width="14.28515625" style="12" bestFit="1" customWidth="1"/>
    <col min="14849" max="14849" width="14.7109375" style="12" customWidth="1"/>
    <col min="14850" max="14850" width="16" style="12" customWidth="1"/>
    <col min="14851" max="14851" width="15.5703125" style="12" customWidth="1"/>
    <col min="14852" max="14852" width="14.85546875" style="12" customWidth="1"/>
    <col min="14853" max="14853" width="14.28515625" style="12" customWidth="1"/>
    <col min="14854" max="14854" width="15.28515625" style="12" customWidth="1"/>
    <col min="14855" max="14855" width="10.5703125" style="12" customWidth="1"/>
    <col min="14856" max="15099" width="9.140625" style="12"/>
    <col min="15100" max="15100" width="5.7109375" style="12" customWidth="1"/>
    <col min="15101" max="15102" width="9.140625" style="12"/>
    <col min="15103" max="15103" width="23.140625" style="12" customWidth="1"/>
    <col min="15104" max="15104" width="14.28515625" style="12" bestFit="1" customWidth="1"/>
    <col min="15105" max="15105" width="14.7109375" style="12" customWidth="1"/>
    <col min="15106" max="15106" width="16" style="12" customWidth="1"/>
    <col min="15107" max="15107" width="15.5703125" style="12" customWidth="1"/>
    <col min="15108" max="15108" width="14.85546875" style="12" customWidth="1"/>
    <col min="15109" max="15109" width="14.28515625" style="12" customWidth="1"/>
    <col min="15110" max="15110" width="15.28515625" style="12" customWidth="1"/>
    <col min="15111" max="15111" width="10.5703125" style="12" customWidth="1"/>
    <col min="15112" max="15355" width="9.140625" style="12"/>
    <col min="15356" max="15356" width="5.7109375" style="12" customWidth="1"/>
    <col min="15357" max="15358" width="9.140625" style="12"/>
    <col min="15359" max="15359" width="23.140625" style="12" customWidth="1"/>
    <col min="15360" max="15360" width="14.28515625" style="12" bestFit="1" customWidth="1"/>
    <col min="15361" max="15361" width="14.7109375" style="12" customWidth="1"/>
    <col min="15362" max="15362" width="16" style="12" customWidth="1"/>
    <col min="15363" max="15363" width="15.5703125" style="12" customWidth="1"/>
    <col min="15364" max="15364" width="14.85546875" style="12" customWidth="1"/>
    <col min="15365" max="15365" width="14.28515625" style="12" customWidth="1"/>
    <col min="15366" max="15366" width="15.28515625" style="12" customWidth="1"/>
    <col min="15367" max="15367" width="10.5703125" style="12" customWidth="1"/>
    <col min="15368" max="15611" width="9.140625" style="12"/>
    <col min="15612" max="15612" width="5.7109375" style="12" customWidth="1"/>
    <col min="15613" max="15614" width="9.140625" style="12"/>
    <col min="15615" max="15615" width="23.140625" style="12" customWidth="1"/>
    <col min="15616" max="15616" width="14.28515625" style="12" bestFit="1" customWidth="1"/>
    <col min="15617" max="15617" width="14.7109375" style="12" customWidth="1"/>
    <col min="15618" max="15618" width="16" style="12" customWidth="1"/>
    <col min="15619" max="15619" width="15.5703125" style="12" customWidth="1"/>
    <col min="15620" max="15620" width="14.85546875" style="12" customWidth="1"/>
    <col min="15621" max="15621" width="14.28515625" style="12" customWidth="1"/>
    <col min="15622" max="15622" width="15.28515625" style="12" customWidth="1"/>
    <col min="15623" max="15623" width="10.5703125" style="12" customWidth="1"/>
    <col min="15624" max="15867" width="9.140625" style="12"/>
    <col min="15868" max="15868" width="5.7109375" style="12" customWidth="1"/>
    <col min="15869" max="15870" width="9.140625" style="12"/>
    <col min="15871" max="15871" width="23.140625" style="12" customWidth="1"/>
    <col min="15872" max="15872" width="14.28515625" style="12" bestFit="1" customWidth="1"/>
    <col min="15873" max="15873" width="14.7109375" style="12" customWidth="1"/>
    <col min="15874" max="15874" width="16" style="12" customWidth="1"/>
    <col min="15875" max="15875" width="15.5703125" style="12" customWidth="1"/>
    <col min="15876" max="15876" width="14.85546875" style="12" customWidth="1"/>
    <col min="15877" max="15877" width="14.28515625" style="12" customWidth="1"/>
    <col min="15878" max="15878" width="15.28515625" style="12" customWidth="1"/>
    <col min="15879" max="15879" width="10.5703125" style="12" customWidth="1"/>
    <col min="15880" max="16123" width="9.140625" style="12"/>
    <col min="16124" max="16124" width="5.7109375" style="12" customWidth="1"/>
    <col min="16125" max="16126" width="9.140625" style="12"/>
    <col min="16127" max="16127" width="23.140625" style="12" customWidth="1"/>
    <col min="16128" max="16128" width="14.28515625" style="12" bestFit="1" customWidth="1"/>
    <col min="16129" max="16129" width="14.7109375" style="12" customWidth="1"/>
    <col min="16130" max="16130" width="16" style="12" customWidth="1"/>
    <col min="16131" max="16131" width="15.5703125" style="12" customWidth="1"/>
    <col min="16132" max="16132" width="14.85546875" style="12" customWidth="1"/>
    <col min="16133" max="16133" width="14.28515625" style="12" customWidth="1"/>
    <col min="16134" max="16134" width="15.28515625" style="12" customWidth="1"/>
    <col min="16135" max="16135" width="10.5703125" style="12" customWidth="1"/>
    <col min="16136" max="16384" width="9.140625" style="12"/>
  </cols>
  <sheetData>
    <row r="1" spans="1:11">
      <c r="F1" s="27"/>
      <c r="I1" s="26" t="s">
        <v>181</v>
      </c>
    </row>
    <row r="2" spans="1:11">
      <c r="F2" s="27"/>
      <c r="I2" s="26" t="s">
        <v>82</v>
      </c>
    </row>
    <row r="3" spans="1:11">
      <c r="F3" s="27"/>
    </row>
    <row r="4" spans="1:11">
      <c r="A4" s="75" t="s">
        <v>45</v>
      </c>
      <c r="B4" s="93"/>
      <c r="C4" s="93"/>
      <c r="D4" s="93"/>
      <c r="E4" s="93"/>
      <c r="F4" s="93"/>
      <c r="G4" s="93"/>
      <c r="H4" s="93"/>
      <c r="I4" s="93"/>
    </row>
    <row r="5" spans="1:11">
      <c r="A5" s="75" t="str">
        <f>Титульный!$C$11</f>
        <v>Челябинская ТЭЦ-1 без ДПМ/НВ</v>
      </c>
      <c r="B5" s="93"/>
      <c r="C5" s="93"/>
      <c r="D5" s="93"/>
      <c r="E5" s="93"/>
      <c r="F5" s="93"/>
      <c r="G5" s="93"/>
      <c r="H5" s="93"/>
      <c r="I5" s="93"/>
    </row>
    <row r="7" spans="1:11" s="3" customFormat="1" ht="32.25" customHeight="1">
      <c r="A7" s="104" t="s">
        <v>93</v>
      </c>
      <c r="B7" s="104" t="s">
        <v>13</v>
      </c>
      <c r="C7" s="104" t="s">
        <v>159</v>
      </c>
      <c r="D7" s="104" t="s">
        <v>179</v>
      </c>
      <c r="E7" s="104"/>
      <c r="F7" s="104" t="s">
        <v>156</v>
      </c>
      <c r="G7" s="104"/>
      <c r="H7" s="104" t="s">
        <v>157</v>
      </c>
      <c r="I7" s="104"/>
      <c r="K7" s="48"/>
    </row>
    <row r="8" spans="1:11" s="3" customFormat="1">
      <c r="A8" s="104"/>
      <c r="B8" s="104"/>
      <c r="C8" s="104"/>
      <c r="D8" s="42">
        <f>Титульный!$B$5-2</f>
        <v>2016</v>
      </c>
      <c r="E8" s="43" t="s">
        <v>73</v>
      </c>
      <c r="F8" s="42">
        <f>Титульный!$B$5-1</f>
        <v>2017</v>
      </c>
      <c r="G8" s="43" t="s">
        <v>73</v>
      </c>
      <c r="H8" s="42">
        <f>Титульный!$B$5</f>
        <v>2018</v>
      </c>
      <c r="I8" s="43" t="s">
        <v>73</v>
      </c>
      <c r="K8" s="48"/>
    </row>
    <row r="9" spans="1:11" s="3" customFormat="1">
      <c r="A9" s="104"/>
      <c r="B9" s="104"/>
      <c r="C9" s="104"/>
      <c r="D9" s="51" t="s">
        <v>26</v>
      </c>
      <c r="E9" s="51" t="s">
        <v>27</v>
      </c>
      <c r="F9" s="51" t="s">
        <v>26</v>
      </c>
      <c r="G9" s="51" t="s">
        <v>27</v>
      </c>
      <c r="H9" s="51" t="s">
        <v>26</v>
      </c>
      <c r="I9" s="51" t="s">
        <v>27</v>
      </c>
    </row>
    <row r="10" spans="1:11" ht="12.75" customHeight="1">
      <c r="A10" s="100" t="s">
        <v>176</v>
      </c>
      <c r="B10" s="101"/>
      <c r="C10" s="101"/>
      <c r="D10" s="101"/>
      <c r="E10" s="101"/>
      <c r="F10" s="101"/>
      <c r="G10" s="101"/>
      <c r="H10" s="101"/>
      <c r="I10" s="102"/>
    </row>
    <row r="11" spans="1:11" ht="12.75" customHeight="1">
      <c r="A11" s="50" t="s">
        <v>160</v>
      </c>
      <c r="B11" s="37" t="s">
        <v>161</v>
      </c>
      <c r="C11" s="36" t="s">
        <v>174</v>
      </c>
      <c r="D11" s="29">
        <f>'[6]Тарифы ЭЭ и ГМ'!T12</f>
        <v>466.01</v>
      </c>
      <c r="E11" s="29">
        <f>'[6]Тарифы ЭЭ и ГМ'!U12</f>
        <v>525.37</v>
      </c>
      <c r="F11" s="29">
        <f>'[7]Утв. тарифы на ЭЭ и ЭМ'!$E$13</f>
        <v>525.37</v>
      </c>
      <c r="G11" s="29">
        <f>'[7]Утв. тарифы на ЭЭ и ЭМ'!$F$13</f>
        <v>537.72</v>
      </c>
      <c r="H11" s="98">
        <f>'[37]0.1'!$L$20</f>
        <v>563.77726207058004</v>
      </c>
      <c r="I11" s="103"/>
      <c r="K11" s="66" t="b">
        <f>ROUND([8]Лист1!$D$34,1)=ROUND(H11,1)</f>
        <v>1</v>
      </c>
    </row>
    <row r="12" spans="1:11" ht="12.75" customHeight="1">
      <c r="A12" s="50"/>
      <c r="B12" s="45" t="s">
        <v>177</v>
      </c>
      <c r="C12" s="36" t="s">
        <v>174</v>
      </c>
      <c r="D12" s="29">
        <f>('[4]ЧТЭЦ-1 ДМ'!$F$197+'[4]ЧТЭЦ-1 ДМ'!$G$197+'[4]ЧТЭЦ-1 ДМ'!$H$197+'[4]ЧТЭЦ-1 ДМ'!$J$197+'[4]ЧТЭЦ-1 ДМ'!$K$197+'[4]ЧТЭЦ-1 ДМ'!$L$197)/('[4]ЧТЭЦ-1 ДМ'!$F$22+'[4]ЧТЭЦ-1 ДМ'!$G$22+'[4]ЧТЭЦ-1 ДМ'!$H$22+'[4]ЧТЭЦ-1 ДМ'!$J$22+'[4]ЧТЭЦ-1 ДМ'!$K$22+'[4]ЧТЭЦ-1 ДМ'!$L$22)</f>
        <v>687.34556966069056</v>
      </c>
      <c r="E12" s="29">
        <f>('[4]ЧТЭЦ-1 ДМ'!$N$197+'[4]ЧТЭЦ-1 ДМ'!$O$197+'[4]ЧТЭЦ-1 ДМ'!$P$197+'[4]ЧТЭЦ-1 ДМ'!$R$197+'[4]ЧТЭЦ-1 ДМ'!$S$197+'[4]ЧТЭЦ-1 ДМ'!$T$197)/('[4]ЧТЭЦ-1 ДМ'!$N$22+'[4]ЧТЭЦ-1 ДМ'!$O$22+'[4]ЧТЭЦ-1 ДМ'!$P$22+'[4]ЧТЭЦ-1 ДМ'!$R$22+'[4]ЧТЭЦ-1 ДМ'!$S$22+'[4]ЧТЭЦ-1 ДМ'!$T$22)</f>
        <v>669.48473331009984</v>
      </c>
      <c r="F12" s="29">
        <f>'[37]2.2'!$G$181</f>
        <v>518.70122419188453</v>
      </c>
      <c r="G12" s="29">
        <f>'[37]2.1'!$G$181</f>
        <v>530.75308310707862</v>
      </c>
      <c r="H12" s="98">
        <f>'[37]2'!$G$181</f>
        <v>0</v>
      </c>
      <c r="I12" s="103"/>
    </row>
    <row r="13" spans="1:11" ht="12.75" customHeight="1">
      <c r="A13" s="50" t="s">
        <v>162</v>
      </c>
      <c r="B13" s="37" t="s">
        <v>163</v>
      </c>
      <c r="C13" s="36" t="s">
        <v>164</v>
      </c>
      <c r="D13" s="29">
        <f>'[6]Тарифы ЭЭ и ГМ'!T31</f>
        <v>585182.75</v>
      </c>
      <c r="E13" s="29">
        <f>'[6]Тарифы ЭЭ и ГМ'!U31</f>
        <v>628599.4</v>
      </c>
      <c r="F13" s="29">
        <f>'[7]Утв. тарифы на ЭЭ и ЭМ'!$G$13</f>
        <v>628599.4</v>
      </c>
      <c r="G13" s="29">
        <f>'[7]Утв. тарифы на ЭЭ и ЭМ'!$H$13</f>
        <v>659445.51</v>
      </c>
      <c r="H13" s="98">
        <f>'[37]0.1'!$L$21</f>
        <v>692572.76335595525</v>
      </c>
      <c r="I13" s="103"/>
      <c r="K13" s="66" t="b">
        <f>ROUND([8]Лист1!$E$34,1)=ROUND(H13,1)</f>
        <v>1</v>
      </c>
    </row>
    <row r="14" spans="1:11" ht="27.75" customHeight="1">
      <c r="A14" s="50" t="s">
        <v>165</v>
      </c>
      <c r="B14" s="37" t="s">
        <v>180</v>
      </c>
      <c r="C14" s="36" t="s">
        <v>51</v>
      </c>
      <c r="D14" s="98"/>
      <c r="E14" s="103"/>
      <c r="F14" s="98">
        <f>[11]Индексация_ЧО!$AU$78</f>
        <v>641.92930495832456</v>
      </c>
      <c r="G14" s="103"/>
      <c r="H14" s="98">
        <f>'[12]6.1. ЧО'!$I$79</f>
        <v>807.08398588076602</v>
      </c>
      <c r="I14" s="103"/>
    </row>
    <row r="15" spans="1:11" ht="26.25" customHeight="1">
      <c r="A15" s="50" t="s">
        <v>166</v>
      </c>
      <c r="B15" s="46" t="s">
        <v>52</v>
      </c>
      <c r="C15" s="36" t="s">
        <v>51</v>
      </c>
      <c r="D15" s="29">
        <f>'[6]Тарифы ТЭ и ТН'!$Q$7</f>
        <v>622.67999999999995</v>
      </c>
      <c r="E15" s="29">
        <f>'[6]Тарифы ТЭ и ТН'!$R$7</f>
        <v>646.07000000000005</v>
      </c>
      <c r="F15" s="29">
        <f>'[7]Утв. тарифы на ТЭ и ТН'!$N$8</f>
        <v>641.62</v>
      </c>
      <c r="G15" s="29">
        <f>'[7]Утв. тарифы на ТЭ и ТН'!$O$8</f>
        <v>641.62</v>
      </c>
      <c r="H15" s="98">
        <f>'[12]6.1. ЧО'!$I$80</f>
        <v>806.67292526302697</v>
      </c>
      <c r="I15" s="99"/>
    </row>
    <row r="16" spans="1:11" ht="12.75" customHeight="1">
      <c r="A16" s="50" t="s">
        <v>167</v>
      </c>
      <c r="B16" s="46" t="s">
        <v>53</v>
      </c>
      <c r="C16" s="36" t="s">
        <v>51</v>
      </c>
      <c r="D16" s="44"/>
      <c r="E16" s="44"/>
      <c r="F16" s="44"/>
      <c r="G16" s="44"/>
      <c r="H16" s="44"/>
      <c r="I16" s="44"/>
    </row>
    <row r="17" spans="1:9" ht="12.75" customHeight="1">
      <c r="A17" s="50"/>
      <c r="B17" s="38" t="s">
        <v>54</v>
      </c>
      <c r="C17" s="36" t="s">
        <v>51</v>
      </c>
      <c r="D17" s="44"/>
      <c r="E17" s="44"/>
      <c r="F17" s="44"/>
      <c r="G17" s="44"/>
      <c r="H17" s="44"/>
      <c r="I17" s="44"/>
    </row>
    <row r="18" spans="1:9" ht="12.75" customHeight="1">
      <c r="A18" s="50"/>
      <c r="B18" s="38" t="s">
        <v>55</v>
      </c>
      <c r="C18" s="36" t="s">
        <v>51</v>
      </c>
      <c r="D18" s="29">
        <f>'[6]Тарифы ТЭ и ТН'!Q13</f>
        <v>680.29</v>
      </c>
      <c r="E18" s="29">
        <f>'[6]Тарифы ТЭ и ТН'!R13</f>
        <v>705.84</v>
      </c>
      <c r="F18" s="29">
        <f>'[7]Утв. тарифы на ТЭ и ТН'!$N$13</f>
        <v>701.48</v>
      </c>
      <c r="G18" s="29">
        <f>'[7]Утв. тарифы на ТЭ и ТН'!$O$13</f>
        <v>701.48</v>
      </c>
      <c r="H18" s="98">
        <f>'[12]6.1. ЧО'!$I$82</f>
        <v>887.60948710888158</v>
      </c>
      <c r="I18" s="99"/>
    </row>
    <row r="19" spans="1:9" ht="12.75" customHeight="1">
      <c r="A19" s="50"/>
      <c r="B19" s="38" t="s">
        <v>56</v>
      </c>
      <c r="C19" s="36" t="s">
        <v>51</v>
      </c>
      <c r="D19" s="44"/>
      <c r="E19" s="44"/>
      <c r="F19" s="44"/>
      <c r="G19" s="44"/>
      <c r="H19" s="44"/>
      <c r="I19" s="44"/>
    </row>
    <row r="20" spans="1:9" ht="12.75" customHeight="1">
      <c r="A20" s="50"/>
      <c r="B20" s="38" t="s">
        <v>57</v>
      </c>
      <c r="C20" s="36" t="s">
        <v>51</v>
      </c>
      <c r="D20" s="44"/>
      <c r="E20" s="44"/>
      <c r="F20" s="44"/>
      <c r="G20" s="44"/>
      <c r="H20" s="44"/>
      <c r="I20" s="44"/>
    </row>
    <row r="21" spans="1:9" ht="12.75" customHeight="1">
      <c r="A21" s="50" t="s">
        <v>168</v>
      </c>
      <c r="B21" s="46" t="s">
        <v>58</v>
      </c>
      <c r="C21" s="36" t="s">
        <v>51</v>
      </c>
      <c r="D21" s="44"/>
      <c r="E21" s="44"/>
      <c r="F21" s="44"/>
      <c r="G21" s="44"/>
      <c r="H21" s="44"/>
      <c r="I21" s="44"/>
    </row>
    <row r="22" spans="1:9" ht="12.75" customHeight="1">
      <c r="A22" s="50" t="s">
        <v>169</v>
      </c>
      <c r="B22" s="37" t="s">
        <v>59</v>
      </c>
      <c r="C22" s="36" t="s">
        <v>36</v>
      </c>
      <c r="D22" s="44"/>
      <c r="E22" s="44"/>
      <c r="F22" s="44"/>
      <c r="G22" s="44"/>
      <c r="H22" s="44"/>
      <c r="I22" s="44"/>
    </row>
    <row r="23" spans="1:9" ht="25.5" customHeight="1">
      <c r="A23" s="50" t="s">
        <v>170</v>
      </c>
      <c r="B23" s="38" t="s">
        <v>60</v>
      </c>
      <c r="C23" s="50" t="s">
        <v>61</v>
      </c>
      <c r="D23" s="44"/>
      <c r="E23" s="44"/>
      <c r="F23" s="44"/>
      <c r="G23" s="44"/>
      <c r="H23" s="44"/>
      <c r="I23" s="44"/>
    </row>
    <row r="24" spans="1:9" ht="12.75" customHeight="1">
      <c r="A24" s="50" t="s">
        <v>171</v>
      </c>
      <c r="B24" s="46" t="s">
        <v>62</v>
      </c>
      <c r="C24" s="36" t="s">
        <v>51</v>
      </c>
      <c r="D24" s="44"/>
      <c r="E24" s="44"/>
      <c r="F24" s="44"/>
      <c r="G24" s="44"/>
      <c r="H24" s="44"/>
      <c r="I24" s="44"/>
    </row>
    <row r="25" spans="1:9" ht="12.75" customHeight="1">
      <c r="A25" s="50" t="s">
        <v>172</v>
      </c>
      <c r="B25" s="37" t="s">
        <v>63</v>
      </c>
      <c r="C25" s="36" t="s">
        <v>175</v>
      </c>
      <c r="D25" s="44"/>
      <c r="E25" s="44"/>
      <c r="F25" s="44"/>
      <c r="G25" s="44"/>
      <c r="H25" s="44"/>
      <c r="I25" s="44"/>
    </row>
    <row r="26" spans="1:9" ht="15" customHeight="1">
      <c r="A26" s="50"/>
      <c r="B26" s="38" t="s">
        <v>64</v>
      </c>
      <c r="C26" s="36" t="s">
        <v>175</v>
      </c>
      <c r="D26" s="29">
        <f>'[6]Тарифы ТЭ и ТН'!R24</f>
        <v>28.16</v>
      </c>
      <c r="E26" s="29">
        <f>'[6]Тарифы ТЭ и ТН'!R24</f>
        <v>28.16</v>
      </c>
      <c r="F26" s="29">
        <f>'[7]Утв. тарифы на ТЭ и ТН'!$N$24</f>
        <v>28.16</v>
      </c>
      <c r="G26" s="29">
        <f>'[7]Утв. тарифы на ТЭ и ТН'!$O$24</f>
        <v>40.31</v>
      </c>
      <c r="H26" s="98">
        <f>[12]ТН_ЧО!$E$40</f>
        <v>42.342854346381692</v>
      </c>
      <c r="I26" s="99"/>
    </row>
    <row r="27" spans="1:9">
      <c r="A27" s="50"/>
      <c r="B27" s="38" t="s">
        <v>65</v>
      </c>
      <c r="C27" s="36" t="s">
        <v>175</v>
      </c>
      <c r="D27" s="29">
        <f>'[6]Тарифы ТЭ и ТН'!Q34</f>
        <v>31.78</v>
      </c>
      <c r="E27" s="29">
        <f>'[6]Тарифы ТЭ и ТН'!R34</f>
        <v>57.44</v>
      </c>
      <c r="F27" s="29">
        <f>'[7]Утв. тарифы на ТЭ и ТН'!$N$33</f>
        <v>48.02</v>
      </c>
      <c r="G27" s="29">
        <f>'[7]Утв. тарифы на ТЭ и ТН'!$O$33</f>
        <v>48.02</v>
      </c>
      <c r="H27" s="98">
        <f>[12]ТН_ЧО!$E$29</f>
        <v>57.875783828402987</v>
      </c>
      <c r="I27" s="99"/>
    </row>
    <row r="28" spans="1:9">
      <c r="A28" s="8"/>
      <c r="B28" s="33"/>
      <c r="C28" s="32"/>
      <c r="D28" s="33"/>
      <c r="E28" s="33"/>
      <c r="F28" s="33"/>
      <c r="G28" s="33"/>
      <c r="H28" s="33"/>
      <c r="I28" s="33"/>
    </row>
    <row r="29" spans="1:9">
      <c r="A29" s="94" t="s">
        <v>173</v>
      </c>
      <c r="B29" s="94"/>
      <c r="C29" s="94"/>
      <c r="D29" s="94"/>
      <c r="E29" s="94"/>
      <c r="F29" s="94"/>
      <c r="G29" s="94"/>
      <c r="H29" s="94"/>
      <c r="I29" s="94"/>
    </row>
    <row r="30" spans="1:9">
      <c r="A30" s="94" t="s">
        <v>178</v>
      </c>
      <c r="B30" s="94"/>
      <c r="C30" s="94"/>
      <c r="D30" s="94"/>
      <c r="E30" s="94"/>
      <c r="F30" s="94"/>
      <c r="G30" s="94"/>
      <c r="H30" s="94"/>
      <c r="I30" s="94"/>
    </row>
    <row r="31" spans="1:9">
      <c r="A31" s="94" t="s">
        <v>187</v>
      </c>
      <c r="B31" s="94"/>
      <c r="C31" s="94"/>
      <c r="D31" s="94"/>
      <c r="E31" s="94"/>
      <c r="F31" s="94"/>
      <c r="G31" s="94"/>
      <c r="H31" s="94"/>
      <c r="I31" s="94"/>
    </row>
    <row r="32" spans="1:9">
      <c r="A32" s="94" t="s">
        <v>188</v>
      </c>
      <c r="B32" s="94"/>
      <c r="C32" s="94"/>
      <c r="D32" s="94"/>
      <c r="E32" s="94"/>
      <c r="F32" s="94"/>
      <c r="G32" s="94"/>
      <c r="H32" s="94"/>
      <c r="I32" s="94"/>
    </row>
  </sheetData>
  <mergeCells count="23">
    <mergeCell ref="A4:I4"/>
    <mergeCell ref="A5:I5"/>
    <mergeCell ref="A7:A9"/>
    <mergeCell ref="B7:B9"/>
    <mergeCell ref="C7:C9"/>
    <mergeCell ref="D7:E7"/>
    <mergeCell ref="F7:G7"/>
    <mergeCell ref="H7:I7"/>
    <mergeCell ref="A10:I10"/>
    <mergeCell ref="H11:I11"/>
    <mergeCell ref="H12:I12"/>
    <mergeCell ref="H13:I13"/>
    <mergeCell ref="D14:E14"/>
    <mergeCell ref="F14:G14"/>
    <mergeCell ref="H14:I14"/>
    <mergeCell ref="A31:I31"/>
    <mergeCell ref="A32:I32"/>
    <mergeCell ref="H18:I18"/>
    <mergeCell ref="H15:I15"/>
    <mergeCell ref="H26:I26"/>
    <mergeCell ref="H27:I27"/>
    <mergeCell ref="A29:I29"/>
    <mergeCell ref="A30:I30"/>
  </mergeCells>
  <conditionalFormatting sqref="K11">
    <cfRule type="containsText" dxfId="41" priority="3" operator="containsText" text="ложь">
      <formula>NOT(ISERROR(SEARCH("ложь",K11)))</formula>
    </cfRule>
    <cfRule type="containsText" dxfId="40" priority="4" operator="containsText" text="истина">
      <formula>NOT(ISERROR(SEARCH("истина",K11)))</formula>
    </cfRule>
  </conditionalFormatting>
  <conditionalFormatting sqref="K13">
    <cfRule type="containsText" dxfId="39" priority="1" operator="containsText" text="ложь">
      <formula>NOT(ISERROR(SEARCH("ложь",K13)))</formula>
    </cfRule>
    <cfRule type="containsText" dxfId="38" priority="2" operator="containsText" text="истина">
      <formula>NOT(ISERROR(SEARCH("истина",K13)))</formula>
    </cfRule>
  </conditionalFormatting>
  <pageMargins left="0.70866141732283472" right="0.70866141732283472" top="0.74803149606299213" bottom="0.74803149606299213" header="0.31496062992125984" footer="0.31496062992125984"/>
  <pageSetup paperSize="9" scale="4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515BFC0359E1F43A0BD9888B531C67F" ma:contentTypeVersion="1" ma:contentTypeDescription="Create a new document." ma:contentTypeScope="" ma:versionID="c0bbacdee692468e1b8d2a1cfaeeb80c">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E99503E-CCAC-45C6-A702-7A316216E223}"/>
</file>

<file path=customXml/itemProps2.xml><?xml version="1.0" encoding="utf-8"?>
<ds:datastoreItem xmlns:ds="http://schemas.openxmlformats.org/officeDocument/2006/customXml" ds:itemID="{B33358BE-3A99-4D6B-8174-D41ED4C3F988}"/>
</file>

<file path=customXml/itemProps3.xml><?xml version="1.0" encoding="utf-8"?>
<ds:datastoreItem xmlns:ds="http://schemas.openxmlformats.org/officeDocument/2006/customXml" ds:itemID="{354511FB-2316-446C-A683-FAA607DD30AF}"/>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35</vt:i4>
      </vt:variant>
      <vt:variant>
        <vt:lpstr>Именованные диапазоны</vt:lpstr>
      </vt:variant>
      <vt:variant>
        <vt:i4>32</vt:i4>
      </vt:variant>
    </vt:vector>
  </HeadingPairs>
  <TitlesOfParts>
    <vt:vector size="67" baseType="lpstr">
      <vt:lpstr>Титульный</vt:lpstr>
      <vt:lpstr>Свод</vt:lpstr>
      <vt:lpstr>Информация об организации</vt:lpstr>
      <vt:lpstr>АТЭЦ ДМ_П4</vt:lpstr>
      <vt:lpstr>АТЭЦ ДМ_П5</vt:lpstr>
      <vt:lpstr>АТЭЦ НМ_П4</vt:lpstr>
      <vt:lpstr>АТЭЦ НМ_П5</vt:lpstr>
      <vt:lpstr>ЧТЭЦ-1 ДМ_П4</vt:lpstr>
      <vt:lpstr>ЧТЭЦ-1 ДМ_П5</vt:lpstr>
      <vt:lpstr>ЧТЭЦ-1 НМ_П4</vt:lpstr>
      <vt:lpstr>ЧТЭЦ-1 НМ_П5</vt:lpstr>
      <vt:lpstr>ЧТЭЦ-2_П4</vt:lpstr>
      <vt:lpstr>ЧТЭЦ-2_П5</vt:lpstr>
      <vt:lpstr>ЧТЭЦ-3 ДМ_П4</vt:lpstr>
      <vt:lpstr>ЧТЭЦ-3 ДМ_П5</vt:lpstr>
      <vt:lpstr>ЧТЭЦ-3 НМ_П4</vt:lpstr>
      <vt:lpstr>ЧТЭЦ-3 НМ_П5</vt:lpstr>
      <vt:lpstr>ЧГРЭС Б1_П4</vt:lpstr>
      <vt:lpstr>ЧГРЭС Б1_П5</vt:lpstr>
      <vt:lpstr>ЧГРЭС Б2_П4</vt:lpstr>
      <vt:lpstr>ЧГРЭС Б2_П5</vt:lpstr>
      <vt:lpstr>ЧГРЭС Б3_П4</vt:lpstr>
      <vt:lpstr>ЧГРЭС Б3_П5</vt:lpstr>
      <vt:lpstr>ТТЭЦ-1 ДМ_П4</vt:lpstr>
      <vt:lpstr>ТТЭЦ-1 ДМ_П5</vt:lpstr>
      <vt:lpstr>ТТЭЦ-1 НМ_П4</vt:lpstr>
      <vt:lpstr>ТТЭЦ-1 НМ_П5</vt:lpstr>
      <vt:lpstr>ТТЭЦ-2_П4</vt:lpstr>
      <vt:lpstr>ТТЭЦ-2_П5</vt:lpstr>
      <vt:lpstr>НГРЭС Б1_П4</vt:lpstr>
      <vt:lpstr>НГРЭС Б1_П5</vt:lpstr>
      <vt:lpstr>НГРЭС Б2_П4</vt:lpstr>
      <vt:lpstr>НГРЭС Б2_П5</vt:lpstr>
      <vt:lpstr>НГРЭС Б3_П4</vt:lpstr>
      <vt:lpstr>НГРЭС Б3_П5</vt:lpstr>
      <vt:lpstr>'АТЭЦ ДМ_П4'!Область_печати</vt:lpstr>
      <vt:lpstr>'АТЭЦ ДМ_П5'!Область_печати</vt:lpstr>
      <vt:lpstr>'АТЭЦ НМ_П4'!Область_печати</vt:lpstr>
      <vt:lpstr>'АТЭЦ НМ_П5'!Область_печати</vt:lpstr>
      <vt:lpstr>'НГРЭС Б1_П4'!Область_печати</vt:lpstr>
      <vt:lpstr>'НГРЭС Б1_П5'!Область_печати</vt:lpstr>
      <vt:lpstr>'НГРЭС Б2_П4'!Область_печати</vt:lpstr>
      <vt:lpstr>'НГРЭС Б2_П5'!Область_печати</vt:lpstr>
      <vt:lpstr>'НГРЭС Б3_П4'!Область_печати</vt:lpstr>
      <vt:lpstr>'НГРЭС Б3_П5'!Область_печати</vt:lpstr>
      <vt:lpstr>'ТТЭЦ-1 ДМ_П4'!Область_печати</vt:lpstr>
      <vt:lpstr>'ТТЭЦ-1 ДМ_П5'!Область_печати</vt:lpstr>
      <vt:lpstr>'ТТЭЦ-1 НМ_П4'!Область_печати</vt:lpstr>
      <vt:lpstr>'ТТЭЦ-1 НМ_П5'!Область_печати</vt:lpstr>
      <vt:lpstr>'ТТЭЦ-2_П4'!Область_печати</vt:lpstr>
      <vt:lpstr>'ТТЭЦ-2_П5'!Область_печати</vt:lpstr>
      <vt:lpstr>'ЧГРЭС Б1_П4'!Область_печати</vt:lpstr>
      <vt:lpstr>'ЧГРЭС Б1_П5'!Область_печати</vt:lpstr>
      <vt:lpstr>'ЧГРЭС Б2_П4'!Область_печати</vt:lpstr>
      <vt:lpstr>'ЧГРЭС Б2_П5'!Область_печати</vt:lpstr>
      <vt:lpstr>'ЧГРЭС Б3_П4'!Область_печати</vt:lpstr>
      <vt:lpstr>'ЧГРЭС Б3_П5'!Область_печати</vt:lpstr>
      <vt:lpstr>'ЧТЭЦ-1 ДМ_П4'!Область_печати</vt:lpstr>
      <vt:lpstr>'ЧТЭЦ-1 ДМ_П5'!Область_печати</vt:lpstr>
      <vt:lpstr>'ЧТЭЦ-1 НМ_П4'!Область_печати</vt:lpstr>
      <vt:lpstr>'ЧТЭЦ-1 НМ_П5'!Область_печати</vt:lpstr>
      <vt:lpstr>'ЧТЭЦ-2_П4'!Область_печати</vt:lpstr>
      <vt:lpstr>'ЧТЭЦ-2_П5'!Область_печати</vt:lpstr>
      <vt:lpstr>'ЧТЭЦ-3 ДМ_П4'!Область_печати</vt:lpstr>
      <vt:lpstr>'ЧТЭЦ-3 ДМ_П5'!Область_печати</vt:lpstr>
      <vt:lpstr>'ЧТЭЦ-3 НМ_П4'!Область_печати</vt:lpstr>
      <vt:lpstr>'ЧТЭЦ-3 НМ_П5'!Область_печати</vt:lpstr>
    </vt:vector>
  </TitlesOfParts>
  <Company>Fortum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Golovko Natalya</dc:creator>
  <cp:lastModifiedBy>Kalyuzhnaya Olga</cp:lastModifiedBy>
  <cp:lastPrinted>2015-08-31T09:46:36Z</cp:lastPrinted>
  <dcterms:created xsi:type="dcterms:W3CDTF">2013-08-21T10:15:04Z</dcterms:created>
  <dcterms:modified xsi:type="dcterms:W3CDTF">2017-05-31T06:52:16Z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Предложение РД 2018.xlsx</vt:lpwstr>
  </property>
  <property fmtid="{D5CDD505-2E9C-101B-9397-08002B2CF9AE}" pid="3" name="_AdHocReviewCycleID">
    <vt:i4>-1772624173</vt:i4>
  </property>
  <property fmtid="{D5CDD505-2E9C-101B-9397-08002B2CF9AE}" pid="4" name="_NewReviewCycle">
    <vt:lpwstr/>
  </property>
  <property fmtid="{D5CDD505-2E9C-101B-9397-08002B2CF9AE}" pid="5" name="_EmailSubject">
    <vt:lpwstr>Тарифы РД</vt:lpwstr>
  </property>
  <property fmtid="{D5CDD505-2E9C-101B-9397-08002B2CF9AE}" pid="6" name="_AuthorEmail">
    <vt:lpwstr>Natalya.Savenkova@fortum.com</vt:lpwstr>
  </property>
  <property fmtid="{D5CDD505-2E9C-101B-9397-08002B2CF9AE}" pid="7" name="_AuthorEmailDisplayName">
    <vt:lpwstr>Savenkova Natalya</vt:lpwstr>
  </property>
  <property fmtid="{D5CDD505-2E9C-101B-9397-08002B2CF9AE}" pid="8" name="ContentTypeId">
    <vt:lpwstr>0x010100A515BFC0359E1F43A0BD9888B531C67F</vt:lpwstr>
  </property>
</Properties>
</file>